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A - Náměstí" sheetId="2" r:id="rId2"/>
    <sheet name="SO 101B - Komunikace (II-..." sheetId="3" r:id="rId3"/>
    <sheet name="SO 401 - Veřejného osvětlení" sheetId="4" r:id="rId4"/>
    <sheet name="SO 402 - Zásuvkové skříně..." sheetId="5" r:id="rId5"/>
    <sheet name="VRN - Vedlejší rozpočtové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101A - Náměstí'!$C$128:$K$813</definedName>
    <definedName name="_xlnm.Print_Area" localSheetId="1">'SO 101A - Náměstí'!$C$4:$J$76,'SO 101A - Náměstí'!$C$82:$J$110,'SO 101A - Náměstí'!$C$116:$K$813</definedName>
    <definedName name="_xlnm.Print_Titles" localSheetId="1">'SO 101A - Náměstí'!$128:$128</definedName>
    <definedName name="_xlnm._FilterDatabase" localSheetId="2" hidden="1">'SO 101B - Komunikace (II-...'!$C$121:$K$226</definedName>
    <definedName name="_xlnm.Print_Area" localSheetId="2">'SO 101B - Komunikace (II-...'!$C$4:$J$76,'SO 101B - Komunikace (II-...'!$C$82:$J$103,'SO 101B - Komunikace (II-...'!$C$109:$K$226</definedName>
    <definedName name="_xlnm.Print_Titles" localSheetId="2">'SO 101B - Komunikace (II-...'!$121:$121</definedName>
    <definedName name="_xlnm._FilterDatabase" localSheetId="3" hidden="1">'SO 401 - Veřejného osvětlení'!$C$123:$K$332</definedName>
    <definedName name="_xlnm.Print_Area" localSheetId="3">'SO 401 - Veřejného osvětlení'!$C$4:$J$76,'SO 401 - Veřejného osvětlení'!$C$82:$J$105,'SO 401 - Veřejného osvětlení'!$C$111:$K$332</definedName>
    <definedName name="_xlnm.Print_Titles" localSheetId="3">'SO 401 - Veřejného osvětlení'!$123:$123</definedName>
    <definedName name="_xlnm._FilterDatabase" localSheetId="4" hidden="1">'SO 402 - Zásuvkové skříně...'!$C$120:$K$214</definedName>
    <definedName name="_xlnm.Print_Area" localSheetId="4">'SO 402 - Zásuvkové skříně...'!$C$4:$J$76,'SO 402 - Zásuvkové skříně...'!$C$82:$J$102,'SO 402 - Zásuvkové skříně...'!$C$108:$K$214</definedName>
    <definedName name="_xlnm.Print_Titles" localSheetId="4">'SO 402 - Zásuvkové skříně...'!$120:$120</definedName>
    <definedName name="_xlnm._FilterDatabase" localSheetId="5" hidden="1">'VRN - Vedlejší rozpočtové...'!$C$116:$K$137</definedName>
    <definedName name="_xlnm.Print_Area" localSheetId="5">'VRN - Vedlejší rozpočtové...'!$C$4:$J$76,'VRN - Vedlejší rozpočtové...'!$C$82:$J$98,'VRN - Vedlejší rozpočtové...'!$C$104:$K$137</definedName>
    <definedName name="_xlnm.Print_Titles" localSheetId="5">'VRN - Vedlejší rozpočtové...'!$116:$116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111"/>
  <c r="E7"/>
  <c r="E107"/>
  <c i="5" r="J37"/>
  <c r="J36"/>
  <c i="1" r="AY98"/>
  <c i="5" r="J35"/>
  <c i="1" r="AX98"/>
  <c i="5"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85"/>
  <c i="4" r="J37"/>
  <c r="J36"/>
  <c i="1" r="AY97"/>
  <c i="4" r="J35"/>
  <c i="1" r="AX97"/>
  <c i="4"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3" r="J37"/>
  <c r="J36"/>
  <c i="1" r="AY96"/>
  <c i="3" r="J35"/>
  <c i="1" r="AX96"/>
  <c i="3" r="BI224"/>
  <c r="BH224"/>
  <c r="BG224"/>
  <c r="BF224"/>
  <c r="T224"/>
  <c r="T223"/>
  <c r="R224"/>
  <c r="R223"/>
  <c r="P224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J118"/>
  <c r="F116"/>
  <c r="E114"/>
  <c r="J91"/>
  <c r="F89"/>
  <c r="E87"/>
  <c r="J24"/>
  <c r="E24"/>
  <c r="J119"/>
  <c r="J23"/>
  <c r="J18"/>
  <c r="E18"/>
  <c r="F119"/>
  <c r="J17"/>
  <c r="J15"/>
  <c r="E15"/>
  <c r="F91"/>
  <c r="J14"/>
  <c r="J12"/>
  <c r="J89"/>
  <c r="E7"/>
  <c r="E112"/>
  <c i="2" r="J37"/>
  <c r="J36"/>
  <c i="1" r="AY95"/>
  <c i="2" r="J35"/>
  <c i="1" r="AX95"/>
  <c i="2" r="BI812"/>
  <c r="BH812"/>
  <c r="BG812"/>
  <c r="BF812"/>
  <c r="T812"/>
  <c r="T811"/>
  <c r="R812"/>
  <c r="R811"/>
  <c r="P812"/>
  <c r="P811"/>
  <c r="BI808"/>
  <c r="BH808"/>
  <c r="BG808"/>
  <c r="BF808"/>
  <c r="T808"/>
  <c r="R808"/>
  <c r="P808"/>
  <c r="BI802"/>
  <c r="BH802"/>
  <c r="BG802"/>
  <c r="BF802"/>
  <c r="T802"/>
  <c r="R802"/>
  <c r="P802"/>
  <c r="BI797"/>
  <c r="BH797"/>
  <c r="BG797"/>
  <c r="BF797"/>
  <c r="T797"/>
  <c r="T796"/>
  <c r="R797"/>
  <c r="R796"/>
  <c r="P797"/>
  <c r="P796"/>
  <c r="BI793"/>
  <c r="BH793"/>
  <c r="BG793"/>
  <c r="BF793"/>
  <c r="T793"/>
  <c r="R793"/>
  <c r="P793"/>
  <c r="BI790"/>
  <c r="BH790"/>
  <c r="BG790"/>
  <c r="BF790"/>
  <c r="T790"/>
  <c r="R790"/>
  <c r="P790"/>
  <c r="BI787"/>
  <c r="BH787"/>
  <c r="BG787"/>
  <c r="BF787"/>
  <c r="T787"/>
  <c r="R787"/>
  <c r="P787"/>
  <c r="BI784"/>
  <c r="BH784"/>
  <c r="BG784"/>
  <c r="BF784"/>
  <c r="T784"/>
  <c r="R784"/>
  <c r="P784"/>
  <c r="BI782"/>
  <c r="BH782"/>
  <c r="BG782"/>
  <c r="BF782"/>
  <c r="T782"/>
  <c r="R782"/>
  <c r="P782"/>
  <c r="BI779"/>
  <c r="BH779"/>
  <c r="BG779"/>
  <c r="BF779"/>
  <c r="T779"/>
  <c r="R779"/>
  <c r="P779"/>
  <c r="BI770"/>
  <c r="BH770"/>
  <c r="BG770"/>
  <c r="BF770"/>
  <c r="T770"/>
  <c r="R770"/>
  <c r="P770"/>
  <c r="BI765"/>
  <c r="BH765"/>
  <c r="BG765"/>
  <c r="BF765"/>
  <c r="T765"/>
  <c r="R765"/>
  <c r="P765"/>
  <c r="BI760"/>
  <c r="BH760"/>
  <c r="BG760"/>
  <c r="BF760"/>
  <c r="T760"/>
  <c r="R760"/>
  <c r="P760"/>
  <c r="BI755"/>
  <c r="BH755"/>
  <c r="BG755"/>
  <c r="BF755"/>
  <c r="T755"/>
  <c r="R755"/>
  <c r="P755"/>
  <c r="BI750"/>
  <c r="BH750"/>
  <c r="BG750"/>
  <c r="BF750"/>
  <c r="T750"/>
  <c r="R750"/>
  <c r="P750"/>
  <c r="BI747"/>
  <c r="BH747"/>
  <c r="BG747"/>
  <c r="BF747"/>
  <c r="T747"/>
  <c r="R747"/>
  <c r="P747"/>
  <c r="BI743"/>
  <c r="BH743"/>
  <c r="BG743"/>
  <c r="BF743"/>
  <c r="T743"/>
  <c r="R743"/>
  <c r="P743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1"/>
  <c r="BH711"/>
  <c r="BG711"/>
  <c r="BF711"/>
  <c r="T711"/>
  <c r="R711"/>
  <c r="P711"/>
  <c r="BI709"/>
  <c r="BH709"/>
  <c r="BG709"/>
  <c r="BF709"/>
  <c r="T709"/>
  <c r="R709"/>
  <c r="P709"/>
  <c r="BI706"/>
  <c r="BH706"/>
  <c r="BG706"/>
  <c r="BF706"/>
  <c r="T706"/>
  <c r="R706"/>
  <c r="P706"/>
  <c r="BI701"/>
  <c r="BH701"/>
  <c r="BG701"/>
  <c r="BF701"/>
  <c r="T701"/>
  <c r="R701"/>
  <c r="P701"/>
  <c r="BI696"/>
  <c r="BH696"/>
  <c r="BG696"/>
  <c r="BF696"/>
  <c r="T696"/>
  <c r="R696"/>
  <c r="P696"/>
  <c r="BI691"/>
  <c r="BH691"/>
  <c r="BG691"/>
  <c r="BF691"/>
  <c r="T691"/>
  <c r="R691"/>
  <c r="P691"/>
  <c r="BI686"/>
  <c r="BH686"/>
  <c r="BG686"/>
  <c r="BF686"/>
  <c r="T686"/>
  <c r="R686"/>
  <c r="P686"/>
  <c r="BI681"/>
  <c r="BH681"/>
  <c r="BG681"/>
  <c r="BF681"/>
  <c r="T681"/>
  <c r="R681"/>
  <c r="P681"/>
  <c r="BI674"/>
  <c r="BH674"/>
  <c r="BG674"/>
  <c r="BF674"/>
  <c r="T674"/>
  <c r="R674"/>
  <c r="P674"/>
  <c r="BI671"/>
  <c r="BH671"/>
  <c r="BG671"/>
  <c r="BF671"/>
  <c r="T671"/>
  <c r="R671"/>
  <c r="P671"/>
  <c r="BI666"/>
  <c r="BH666"/>
  <c r="BG666"/>
  <c r="BF666"/>
  <c r="T666"/>
  <c r="R666"/>
  <c r="P666"/>
  <c r="BI660"/>
  <c r="BH660"/>
  <c r="BG660"/>
  <c r="BF660"/>
  <c r="T660"/>
  <c r="R660"/>
  <c r="P660"/>
  <c r="BI655"/>
  <c r="BH655"/>
  <c r="BG655"/>
  <c r="BF655"/>
  <c r="T655"/>
  <c r="R655"/>
  <c r="P655"/>
  <c r="BI653"/>
  <c r="BH653"/>
  <c r="BG653"/>
  <c r="BF653"/>
  <c r="T653"/>
  <c r="R653"/>
  <c r="P653"/>
  <c r="BI649"/>
  <c r="BH649"/>
  <c r="BG649"/>
  <c r="BF649"/>
  <c r="T649"/>
  <c r="R649"/>
  <c r="P649"/>
  <c r="BI647"/>
  <c r="BH647"/>
  <c r="BG647"/>
  <c r="BF647"/>
  <c r="T647"/>
  <c r="R647"/>
  <c r="P647"/>
  <c r="BI643"/>
  <c r="BH643"/>
  <c r="BG643"/>
  <c r="BF643"/>
  <c r="T643"/>
  <c r="R643"/>
  <c r="P643"/>
  <c r="BI640"/>
  <c r="BH640"/>
  <c r="BG640"/>
  <c r="BF640"/>
  <c r="T640"/>
  <c r="R640"/>
  <c r="P640"/>
  <c r="BI637"/>
  <c r="BH637"/>
  <c r="BG637"/>
  <c r="BF637"/>
  <c r="T637"/>
  <c r="R637"/>
  <c r="P637"/>
  <c r="BI634"/>
  <c r="BH634"/>
  <c r="BG634"/>
  <c r="BF634"/>
  <c r="T634"/>
  <c r="R634"/>
  <c r="P634"/>
  <c r="BI631"/>
  <c r="BH631"/>
  <c r="BG631"/>
  <c r="BF631"/>
  <c r="T631"/>
  <c r="R631"/>
  <c r="P631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5"/>
  <c r="BH615"/>
  <c r="BG615"/>
  <c r="BF615"/>
  <c r="T615"/>
  <c r="R615"/>
  <c r="P615"/>
  <c r="BI609"/>
  <c r="BH609"/>
  <c r="BG609"/>
  <c r="BF609"/>
  <c r="T609"/>
  <c r="R609"/>
  <c r="P609"/>
  <c r="BI604"/>
  <c r="BH604"/>
  <c r="BG604"/>
  <c r="BF604"/>
  <c r="T604"/>
  <c r="R604"/>
  <c r="P604"/>
  <c r="BI598"/>
  <c r="BH598"/>
  <c r="BG598"/>
  <c r="BF598"/>
  <c r="T598"/>
  <c r="R598"/>
  <c r="P598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2"/>
  <c r="BH582"/>
  <c r="BG582"/>
  <c r="BF582"/>
  <c r="T582"/>
  <c r="R582"/>
  <c r="P582"/>
  <c r="BI580"/>
  <c r="BH580"/>
  <c r="BG580"/>
  <c r="BF580"/>
  <c r="T580"/>
  <c r="R580"/>
  <c r="P580"/>
  <c r="BI576"/>
  <c r="BH576"/>
  <c r="BG576"/>
  <c r="BF576"/>
  <c r="T576"/>
  <c r="R576"/>
  <c r="P576"/>
  <c r="BI572"/>
  <c r="BH572"/>
  <c r="BG572"/>
  <c r="BF572"/>
  <c r="T572"/>
  <c r="R572"/>
  <c r="P572"/>
  <c r="BI566"/>
  <c r="BH566"/>
  <c r="BG566"/>
  <c r="BF566"/>
  <c r="T566"/>
  <c r="R566"/>
  <c r="P566"/>
  <c r="BI562"/>
  <c r="BH562"/>
  <c r="BG562"/>
  <c r="BF562"/>
  <c r="T562"/>
  <c r="R562"/>
  <c r="P562"/>
  <c r="BI558"/>
  <c r="BH558"/>
  <c r="BG558"/>
  <c r="BF558"/>
  <c r="T558"/>
  <c r="R558"/>
  <c r="P558"/>
  <c r="BI555"/>
  <c r="BH555"/>
  <c r="BG555"/>
  <c r="BF555"/>
  <c r="T555"/>
  <c r="R555"/>
  <c r="P555"/>
  <c r="BI551"/>
  <c r="BH551"/>
  <c r="BG551"/>
  <c r="BF551"/>
  <c r="T551"/>
  <c r="R551"/>
  <c r="P551"/>
  <c r="BI547"/>
  <c r="BH547"/>
  <c r="BG547"/>
  <c r="BF547"/>
  <c r="T547"/>
  <c r="R547"/>
  <c r="P547"/>
  <c r="BI544"/>
  <c r="BH544"/>
  <c r="BG544"/>
  <c r="BF544"/>
  <c r="T544"/>
  <c r="R544"/>
  <c r="P544"/>
  <c r="BI540"/>
  <c r="BH540"/>
  <c r="BG540"/>
  <c r="BF540"/>
  <c r="T540"/>
  <c r="R540"/>
  <c r="P540"/>
  <c r="BI537"/>
  <c r="BH537"/>
  <c r="BG537"/>
  <c r="BF537"/>
  <c r="T537"/>
  <c r="R537"/>
  <c r="P537"/>
  <c r="BI531"/>
  <c r="BH531"/>
  <c r="BG531"/>
  <c r="BF531"/>
  <c r="T531"/>
  <c r="R531"/>
  <c r="P531"/>
  <c r="BI528"/>
  <c r="BH528"/>
  <c r="BG528"/>
  <c r="BF528"/>
  <c r="T528"/>
  <c r="R528"/>
  <c r="P528"/>
  <c r="BI523"/>
  <c r="BH523"/>
  <c r="BG523"/>
  <c r="BF523"/>
  <c r="T523"/>
  <c r="R523"/>
  <c r="P523"/>
  <c r="BI520"/>
  <c r="BH520"/>
  <c r="BG520"/>
  <c r="BF520"/>
  <c r="T520"/>
  <c r="R520"/>
  <c r="P520"/>
  <c r="BI514"/>
  <c r="BH514"/>
  <c r="BG514"/>
  <c r="BF514"/>
  <c r="T514"/>
  <c r="R514"/>
  <c r="P514"/>
  <c r="BI508"/>
  <c r="BH508"/>
  <c r="BG508"/>
  <c r="BF508"/>
  <c r="T508"/>
  <c r="R508"/>
  <c r="P508"/>
  <c r="BI503"/>
  <c r="BH503"/>
  <c r="BG503"/>
  <c r="BF503"/>
  <c r="T503"/>
  <c r="R503"/>
  <c r="P503"/>
  <c r="BI498"/>
  <c r="BH498"/>
  <c r="BG498"/>
  <c r="BF498"/>
  <c r="T498"/>
  <c r="R498"/>
  <c r="P498"/>
  <c r="BI493"/>
  <c r="BH493"/>
  <c r="BG493"/>
  <c r="BF493"/>
  <c r="T493"/>
  <c r="R493"/>
  <c r="P493"/>
  <c r="BI480"/>
  <c r="BH480"/>
  <c r="BG480"/>
  <c r="BF480"/>
  <c r="T480"/>
  <c r="R480"/>
  <c r="P480"/>
  <c r="BI474"/>
  <c r="BH474"/>
  <c r="BG474"/>
  <c r="BF474"/>
  <c r="T474"/>
  <c r="R474"/>
  <c r="P474"/>
  <c r="BI469"/>
  <c r="BH469"/>
  <c r="BG469"/>
  <c r="BF469"/>
  <c r="T469"/>
  <c r="R469"/>
  <c r="P469"/>
  <c r="BI464"/>
  <c r="BH464"/>
  <c r="BG464"/>
  <c r="BF464"/>
  <c r="T464"/>
  <c r="R464"/>
  <c r="P464"/>
  <c r="BI459"/>
  <c r="BH459"/>
  <c r="BG459"/>
  <c r="BF459"/>
  <c r="T459"/>
  <c r="R459"/>
  <c r="P459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1"/>
  <c r="BH431"/>
  <c r="BG431"/>
  <c r="BF431"/>
  <c r="T431"/>
  <c r="R431"/>
  <c r="P431"/>
  <c r="BI428"/>
  <c r="BH428"/>
  <c r="BG428"/>
  <c r="BF428"/>
  <c r="T428"/>
  <c r="R428"/>
  <c r="P428"/>
  <c r="BI424"/>
  <c r="BH424"/>
  <c r="BG424"/>
  <c r="BF424"/>
  <c r="T424"/>
  <c r="R424"/>
  <c r="P424"/>
  <c r="BI422"/>
  <c r="BH422"/>
  <c r="BG422"/>
  <c r="BF422"/>
  <c r="T422"/>
  <c r="R422"/>
  <c r="P422"/>
  <c r="BI417"/>
  <c r="BH417"/>
  <c r="BG417"/>
  <c r="BF417"/>
  <c r="T417"/>
  <c r="R417"/>
  <c r="P417"/>
  <c r="BI411"/>
  <c r="BH411"/>
  <c r="BG411"/>
  <c r="BF411"/>
  <c r="T411"/>
  <c r="R411"/>
  <c r="P411"/>
  <c r="BI406"/>
  <c r="BH406"/>
  <c r="BG406"/>
  <c r="BF406"/>
  <c r="T406"/>
  <c r="R406"/>
  <c r="P406"/>
  <c r="BI402"/>
  <c r="BH402"/>
  <c r="BG402"/>
  <c r="BF402"/>
  <c r="T402"/>
  <c r="R402"/>
  <c r="P402"/>
  <c r="BI391"/>
  <c r="BH391"/>
  <c r="BG391"/>
  <c r="BF391"/>
  <c r="T391"/>
  <c r="R391"/>
  <c r="P391"/>
  <c r="BI373"/>
  <c r="BH373"/>
  <c r="BG373"/>
  <c r="BF373"/>
  <c r="T373"/>
  <c r="R373"/>
  <c r="P373"/>
  <c r="BI366"/>
  <c r="BH366"/>
  <c r="BG366"/>
  <c r="BF366"/>
  <c r="T366"/>
  <c r="R366"/>
  <c r="P366"/>
  <c r="BI362"/>
  <c r="BH362"/>
  <c r="BG362"/>
  <c r="BF362"/>
  <c r="T362"/>
  <c r="R362"/>
  <c r="P362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2"/>
  <c r="BH322"/>
  <c r="BG322"/>
  <c r="BF322"/>
  <c r="T322"/>
  <c r="R322"/>
  <c r="P322"/>
  <c r="BI320"/>
  <c r="BH320"/>
  <c r="BG320"/>
  <c r="BF320"/>
  <c r="T320"/>
  <c r="R320"/>
  <c r="P320"/>
  <c r="BI315"/>
  <c r="BH315"/>
  <c r="BG315"/>
  <c r="BF315"/>
  <c r="T315"/>
  <c r="R315"/>
  <c r="P315"/>
  <c r="BI311"/>
  <c r="BH311"/>
  <c r="BG311"/>
  <c r="BF311"/>
  <c r="T311"/>
  <c r="R311"/>
  <c r="P311"/>
  <c r="BI305"/>
  <c r="BH305"/>
  <c r="BG305"/>
  <c r="BF305"/>
  <c r="T305"/>
  <c r="R305"/>
  <c r="P305"/>
  <c r="BI299"/>
  <c r="BH299"/>
  <c r="BG299"/>
  <c r="BF299"/>
  <c r="T299"/>
  <c r="R299"/>
  <c r="P299"/>
  <c r="BI294"/>
  <c r="BH294"/>
  <c r="BG294"/>
  <c r="BF294"/>
  <c r="T294"/>
  <c r="R294"/>
  <c r="P294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44"/>
  <c r="BH244"/>
  <c r="BG244"/>
  <c r="BF244"/>
  <c r="T244"/>
  <c r="R244"/>
  <c r="P244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6"/>
  <c r="BH206"/>
  <c r="BG206"/>
  <c r="BF206"/>
  <c r="T206"/>
  <c r="R206"/>
  <c r="P206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79"/>
  <c r="BH179"/>
  <c r="BG179"/>
  <c r="BF179"/>
  <c r="T179"/>
  <c r="R179"/>
  <c r="P179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J125"/>
  <c r="F123"/>
  <c r="E121"/>
  <c r="J91"/>
  <c r="F89"/>
  <c r="E87"/>
  <c r="J24"/>
  <c r="E24"/>
  <c r="J126"/>
  <c r="J23"/>
  <c r="J18"/>
  <c r="E18"/>
  <c r="F126"/>
  <c r="J17"/>
  <c r="J15"/>
  <c r="E15"/>
  <c r="F125"/>
  <c r="J14"/>
  <c r="J12"/>
  <c r="J123"/>
  <c r="E7"/>
  <c r="E119"/>
  <c i="1" r="L90"/>
  <c r="AM90"/>
  <c r="AM89"/>
  <c r="L89"/>
  <c r="AM87"/>
  <c r="L87"/>
  <c r="L85"/>
  <c r="L84"/>
  <c i="2" r="BK808"/>
  <c r="BK802"/>
  <c r="BK793"/>
  <c r="J790"/>
  <c r="J784"/>
  <c r="BK779"/>
  <c r="BK765"/>
  <c r="J755"/>
  <c r="J747"/>
  <c r="J738"/>
  <c r="BK732"/>
  <c r="BK728"/>
  <c r="J726"/>
  <c r="J722"/>
  <c r="J718"/>
  <c r="J714"/>
  <c r="BK706"/>
  <c r="J701"/>
  <c r="BK686"/>
  <c r="BK674"/>
  <c r="BK666"/>
  <c r="BK655"/>
  <c r="BK649"/>
  <c r="J647"/>
  <c r="J640"/>
  <c r="J634"/>
  <c r="BK626"/>
  <c r="J623"/>
  <c r="J615"/>
  <c r="J604"/>
  <c r="BK594"/>
  <c r="BK590"/>
  <c r="BK586"/>
  <c r="BK580"/>
  <c r="BK566"/>
  <c r="BK558"/>
  <c r="BK551"/>
  <c r="BK544"/>
  <c r="J540"/>
  <c r="BK528"/>
  <c r="BK520"/>
  <c r="J508"/>
  <c r="BK498"/>
  <c r="J493"/>
  <c r="BK474"/>
  <c r="BK464"/>
  <c r="J459"/>
  <c r="BK449"/>
  <c r="BK441"/>
  <c r="J437"/>
  <c r="BK428"/>
  <c r="BK422"/>
  <c r="BK411"/>
  <c r="J402"/>
  <c r="BK373"/>
  <c r="BK362"/>
  <c r="J357"/>
  <c r="J347"/>
  <c r="BK337"/>
  <c r="J333"/>
  <c r="BK327"/>
  <c r="BK311"/>
  <c r="J299"/>
  <c r="J285"/>
  <c r="BK267"/>
  <c r="J261"/>
  <c r="BK230"/>
  <c r="J214"/>
  <c r="BK192"/>
  <c r="J179"/>
  <c r="BK158"/>
  <c r="J143"/>
  <c i="3" r="J212"/>
  <c r="J179"/>
  <c r="J190"/>
  <c r="J215"/>
  <c r="J164"/>
  <c r="BK140"/>
  <c i="4" r="BK220"/>
  <c r="J133"/>
  <c r="BK250"/>
  <c r="J232"/>
  <c r="J220"/>
  <c r="BK214"/>
  <c r="BK173"/>
  <c r="J153"/>
  <c r="BK305"/>
  <c r="BK273"/>
  <c r="J224"/>
  <c r="J324"/>
  <c r="J293"/>
  <c r="BK234"/>
  <c r="J185"/>
  <c r="BK259"/>
  <c r="BK163"/>
  <c r="J322"/>
  <c r="J283"/>
  <c r="BK244"/>
  <c r="BK195"/>
  <c r="J168"/>
  <c r="J311"/>
  <c r="J273"/>
  <c r="J208"/>
  <c r="J137"/>
  <c r="J255"/>
  <c r="J200"/>
  <c r="J127"/>
  <c i="5" r="BK188"/>
  <c r="BK199"/>
  <c r="BK148"/>
  <c r="BK138"/>
  <c r="BK164"/>
  <c r="J211"/>
  <c r="J176"/>
  <c r="BK209"/>
  <c r="J168"/>
  <c r="J126"/>
  <c r="J162"/>
  <c i="6" r="J136"/>
  <c r="J130"/>
  <c i="2" r="BK812"/>
  <c r="J808"/>
  <c r="BK797"/>
  <c r="BK790"/>
  <c r="BK782"/>
  <c r="J770"/>
  <c r="BK760"/>
  <c r="BK747"/>
  <c r="BK738"/>
  <c r="BK734"/>
  <c r="BK730"/>
  <c r="BK726"/>
  <c r="BK722"/>
  <c r="J720"/>
  <c r="BK716"/>
  <c r="BK711"/>
  <c r="J709"/>
  <c r="BK696"/>
  <c r="J691"/>
  <c r="BK681"/>
  <c r="BK671"/>
  <c r="BK660"/>
  <c r="BK653"/>
  <c r="BK647"/>
  <c r="BK640"/>
  <c r="BK634"/>
  <c r="J626"/>
  <c r="BK615"/>
  <c r="BK604"/>
  <c r="J594"/>
  <c r="J590"/>
  <c r="J582"/>
  <c r="J576"/>
  <c r="J562"/>
  <c r="J555"/>
  <c r="J547"/>
  <c r="J537"/>
  <c r="BK523"/>
  <c r="J514"/>
  <c r="J503"/>
  <c r="J480"/>
  <c r="J469"/>
  <c r="J453"/>
  <c r="J445"/>
  <c r="BK431"/>
  <c r="BK424"/>
  <c r="BK417"/>
  <c r="J406"/>
  <c r="J391"/>
  <c r="J366"/>
  <c r="BK350"/>
  <c r="BK344"/>
  <c r="J339"/>
  <c r="BK333"/>
  <c r="J320"/>
  <c r="J305"/>
  <c r="J290"/>
  <c r="BK276"/>
  <c r="J265"/>
  <c r="J244"/>
  <c r="J224"/>
  <c r="BK206"/>
  <c r="J192"/>
  <c r="BK168"/>
  <c r="BK143"/>
  <c r="J132"/>
  <c i="3" r="BK168"/>
  <c r="J196"/>
  <c r="BK156"/>
  <c r="BK215"/>
  <c r="BK212"/>
  <c r="BK206"/>
  <c i="4" r="J242"/>
  <c r="J329"/>
  <c r="J248"/>
  <c r="BK230"/>
  <c r="J198"/>
  <c r="J159"/>
  <c r="BK139"/>
  <c r="BK315"/>
  <c r="BK301"/>
  <c r="BK269"/>
  <c r="BK216"/>
  <c r="BK320"/>
  <c r="BK279"/>
  <c r="BK200"/>
  <c r="BK149"/>
  <c r="BK291"/>
  <c r="J244"/>
  <c r="J180"/>
  <c r="BK329"/>
  <c r="J289"/>
  <c r="J257"/>
  <c r="J218"/>
  <c r="BK145"/>
  <c r="J291"/>
  <c r="J238"/>
  <c r="J178"/>
  <c r="BK133"/>
  <c r="J246"/>
  <c r="BK183"/>
  <c i="5" r="BK213"/>
  <c r="J164"/>
  <c r="J174"/>
  <c r="J148"/>
  <c r="BK176"/>
  <c r="BK132"/>
  <c r="BK134"/>
  <c r="J158"/>
  <c r="J209"/>
  <c r="BK128"/>
  <c r="J138"/>
  <c i="6" r="J134"/>
  <c r="BK124"/>
  <c i="2" r="F35"/>
  <c r="J137"/>
  <c i="3" r="BK125"/>
  <c r="BK224"/>
  <c r="J160"/>
  <c r="J201"/>
  <c r="BK190"/>
  <c r="BK179"/>
  <c i="4" r="J315"/>
  <c r="J175"/>
  <c r="BK295"/>
  <c r="J228"/>
  <c r="BK168"/>
  <c i="5" r="J180"/>
  <c r="BK124"/>
  <c r="J188"/>
  <c r="J186"/>
  <c r="J199"/>
  <c r="BK207"/>
  <c r="J142"/>
  <c r="J166"/>
  <c r="BK170"/>
  <c r="J132"/>
  <c r="J160"/>
  <c i="6" r="BK119"/>
  <c r="BK126"/>
  <c i="2" r="F36"/>
  <c r="J327"/>
  <c r="J315"/>
  <c r="BK299"/>
  <c r="BK285"/>
  <c r="J267"/>
  <c r="BK244"/>
  <c r="BK224"/>
  <c r="BK197"/>
  <c r="J187"/>
  <c r="BK163"/>
  <c r="BK148"/>
  <c r="BK132"/>
  <c i="3" r="J220"/>
  <c r="BK201"/>
  <c r="J206"/>
  <c r="J135"/>
  <c r="J130"/>
  <c r="BK160"/>
  <c i="4" r="J261"/>
  <c r="J141"/>
  <c r="BK261"/>
  <c r="J236"/>
  <c r="J320"/>
  <c r="BK263"/>
  <c r="J212"/>
  <c r="BK309"/>
  <c r="BK248"/>
  <c r="BK208"/>
  <c r="J331"/>
  <c r="BK265"/>
  <c r="BK188"/>
  <c r="J305"/>
  <c r="BK277"/>
  <c r="J240"/>
  <c r="BK180"/>
  <c r="BK143"/>
  <c r="BK283"/>
  <c r="J183"/>
  <c r="J265"/>
  <c r="BK204"/>
  <c r="BK155"/>
  <c i="5" r="BK197"/>
  <c r="BK130"/>
  <c r="BK166"/>
  <c r="J134"/>
  <c r="J201"/>
  <c r="BK136"/>
  <c r="J190"/>
  <c r="J144"/>
  <c r="BK172"/>
  <c r="J136"/>
  <c r="BK174"/>
  <c i="6" r="J132"/>
  <c r="J119"/>
  <c r="BK132"/>
  <c i="2" r="F34"/>
  <c r="BK173"/>
  <c r="J158"/>
  <c r="BK140"/>
  <c i="3" r="BK145"/>
  <c r="J125"/>
  <c r="BK217"/>
  <c r="J151"/>
  <c r="J145"/>
  <c r="J168"/>
  <c i="4" r="BK232"/>
  <c r="J139"/>
  <c r="BK271"/>
  <c r="J204"/>
  <c r="BK161"/>
  <c r="BK141"/>
  <c r="BK322"/>
  <c r="J287"/>
  <c r="J230"/>
  <c r="J193"/>
  <c r="BK307"/>
  <c r="BK236"/>
  <c r="J195"/>
  <c r="J297"/>
  <c r="BK246"/>
  <c r="BK175"/>
  <c r="BK331"/>
  <c r="J295"/>
  <c r="J271"/>
  <c r="J234"/>
  <c r="J151"/>
  <c r="J307"/>
  <c r="J269"/>
  <c r="BK170"/>
  <c r="J277"/>
  <c r="BK224"/>
  <c r="J170"/>
  <c i="5" r="BK211"/>
  <c r="J146"/>
  <c r="J193"/>
  <c r="BK144"/>
  <c r="BK160"/>
  <c r="BK203"/>
  <c r="J130"/>
  <c r="BK126"/>
  <c r="J156"/>
  <c r="BK190"/>
  <c r="J128"/>
  <c i="6" r="J121"/>
  <c r="BK134"/>
  <c r="J126"/>
  <c i="2" r="F37"/>
  <c r="J337"/>
  <c r="BK331"/>
  <c r="J322"/>
  <c r="J311"/>
  <c r="J294"/>
  <c r="J281"/>
  <c r="J271"/>
  <c r="J256"/>
  <c r="J233"/>
  <c r="BK214"/>
  <c r="J173"/>
  <c r="J153"/>
  <c r="BK137"/>
  <c r="J34"/>
  <c i="3" r="J224"/>
  <c i="4" r="BK327"/>
  <c r="BK190"/>
  <c r="BK324"/>
  <c r="BK151"/>
  <c r="J281"/>
  <c r="BK228"/>
  <c r="BK165"/>
  <c r="BK303"/>
  <c r="BK267"/>
  <c r="BK212"/>
  <c r="BK137"/>
  <c r="J285"/>
  <c r="J210"/>
  <c r="BK129"/>
  <c r="BK313"/>
  <c r="BK287"/>
  <c r="J252"/>
  <c r="J206"/>
  <c r="J173"/>
  <c r="BK317"/>
  <c r="J275"/>
  <c r="BK210"/>
  <c r="BK275"/>
  <c r="J214"/>
  <c r="BK157"/>
  <c i="5" r="J207"/>
  <c r="J140"/>
  <c r="BK162"/>
  <c r="BK168"/>
  <c r="BK178"/>
  <c r="J154"/>
  <c r="BK154"/>
  <c r="BK142"/>
  <c r="J184"/>
  <c r="BK146"/>
  <c r="J170"/>
  <c i="6" r="J128"/>
  <c r="BK128"/>
  <c i="1" r="AS94"/>
  <c i="2" r="J797"/>
  <c r="BK787"/>
  <c r="BK784"/>
  <c r="J779"/>
  <c r="J765"/>
  <c r="BK755"/>
  <c r="J750"/>
  <c r="J743"/>
  <c r="J736"/>
  <c r="J732"/>
  <c r="J728"/>
  <c r="J724"/>
  <c r="BK718"/>
  <c r="BK714"/>
  <c r="BK709"/>
  <c r="BK701"/>
  <c r="BK691"/>
  <c r="J681"/>
  <c r="J671"/>
  <c r="J660"/>
  <c r="J653"/>
  <c r="BK643"/>
  <c r="BK637"/>
  <c r="BK631"/>
  <c r="BK623"/>
  <c r="J620"/>
  <c r="BK609"/>
  <c r="BK598"/>
  <c r="J592"/>
  <c r="BK588"/>
  <c r="J586"/>
  <c r="J580"/>
  <c r="BK572"/>
  <c r="J566"/>
  <c r="J558"/>
  <c r="J551"/>
  <c r="J544"/>
  <c r="BK537"/>
  <c r="J531"/>
  <c r="J523"/>
  <c r="BK514"/>
  <c r="BK503"/>
  <c r="J498"/>
  <c r="BK480"/>
  <c r="BK469"/>
  <c r="J464"/>
  <c r="BK453"/>
  <c r="J449"/>
  <c r="J441"/>
  <c r="J431"/>
  <c r="J424"/>
  <c r="J417"/>
  <c r="BK406"/>
  <c r="BK391"/>
  <c r="BK366"/>
  <c r="BK357"/>
  <c r="J353"/>
  <c r="BK347"/>
  <c r="BK339"/>
  <c r="J335"/>
  <c r="J331"/>
  <c r="BK320"/>
  <c r="BK305"/>
  <c r="BK290"/>
  <c r="J276"/>
  <c r="BK265"/>
  <c r="BK256"/>
  <c r="J230"/>
  <c r="J219"/>
  <c r="J197"/>
  <c r="BK179"/>
  <c r="J163"/>
  <c r="J148"/>
  <c i="3" r="J217"/>
  <c r="BK164"/>
  <c r="BK220"/>
  <c r="BK174"/>
  <c r="BK196"/>
  <c r="BK130"/>
  <c i="4" r="BK311"/>
  <c r="J165"/>
  <c r="J309"/>
  <c r="BK242"/>
  <c r="J216"/>
  <c r="BK178"/>
  <c r="J155"/>
  <c r="BK127"/>
  <c r="J317"/>
  <c r="BK297"/>
  <c r="BK226"/>
  <c r="J327"/>
  <c r="BK299"/>
  <c r="J263"/>
  <c r="BK198"/>
  <c r="BK135"/>
  <c r="J279"/>
  <c r="BK206"/>
  <c r="J149"/>
  <c r="BK293"/>
  <c r="J259"/>
  <c r="J226"/>
  <c r="BK185"/>
  <c r="J129"/>
  <c r="BK281"/>
  <c r="BK202"/>
  <c r="J157"/>
  <c r="J250"/>
  <c r="J190"/>
  <c i="5" r="J172"/>
  <c r="J205"/>
  <c r="J150"/>
  <c r="J182"/>
  <c r="BK186"/>
  <c r="BK158"/>
  <c r="BK195"/>
  <c r="BK201"/>
  <c r="BK205"/>
  <c r="BK140"/>
  <c r="BK180"/>
  <c i="6" r="BK130"/>
  <c r="BK121"/>
  <c i="2" r="J812"/>
  <c r="J802"/>
  <c r="J793"/>
  <c r="J787"/>
  <c r="J782"/>
  <c r="BK770"/>
  <c r="J760"/>
  <c r="BK750"/>
  <c r="BK743"/>
  <c r="BK736"/>
  <c r="J734"/>
  <c r="J730"/>
  <c r="BK724"/>
  <c r="BK720"/>
  <c r="J716"/>
  <c r="J711"/>
  <c r="J706"/>
  <c r="J696"/>
  <c r="J686"/>
  <c r="J674"/>
  <c r="J666"/>
  <c r="J655"/>
  <c r="J649"/>
  <c r="J643"/>
  <c r="J637"/>
  <c r="J631"/>
  <c r="BK620"/>
  <c r="J609"/>
  <c r="J598"/>
  <c r="BK592"/>
  <c r="J588"/>
  <c r="BK582"/>
  <c r="BK576"/>
  <c r="J572"/>
  <c r="BK562"/>
  <c r="BK555"/>
  <c r="BK547"/>
  <c r="BK540"/>
  <c r="BK531"/>
  <c r="J528"/>
  <c r="J520"/>
  <c r="BK508"/>
  <c r="BK493"/>
  <c r="J474"/>
  <c r="BK459"/>
  <c r="BK445"/>
  <c r="BK437"/>
  <c r="J428"/>
  <c r="J422"/>
  <c r="J411"/>
  <c r="BK402"/>
  <c r="J373"/>
  <c r="J362"/>
  <c r="BK353"/>
  <c r="J350"/>
  <c r="J344"/>
  <c r="BK335"/>
  <c r="BK322"/>
  <c r="BK315"/>
  <c r="BK294"/>
  <c r="BK281"/>
  <c r="BK271"/>
  <c r="BK261"/>
  <c r="BK233"/>
  <c r="BK219"/>
  <c r="J206"/>
  <c r="BK187"/>
  <c r="J168"/>
  <c r="BK153"/>
  <c r="J140"/>
  <c i="3" r="BK135"/>
  <c r="BK184"/>
  <c r="J184"/>
  <c r="J140"/>
  <c r="J174"/>
  <c r="BK151"/>
  <c r="J156"/>
  <c i="4" r="J222"/>
  <c r="J135"/>
  <c r="J267"/>
  <c r="BK240"/>
  <c r="J145"/>
  <c r="J303"/>
  <c r="BK252"/>
  <c r="J188"/>
  <c r="J313"/>
  <c r="BK289"/>
  <c r="BK222"/>
  <c r="J163"/>
  <c r="J301"/>
  <c r="BK238"/>
  <c r="J161"/>
  <c r="J299"/>
  <c r="BK255"/>
  <c r="BK193"/>
  <c r="BK153"/>
  <c r="BK285"/>
  <c r="BK218"/>
  <c r="BK159"/>
  <c r="BK257"/>
  <c r="J202"/>
  <c r="J143"/>
  <c i="5" r="J203"/>
  <c r="J213"/>
  <c r="BK184"/>
  <c r="J195"/>
  <c r="BK182"/>
  <c r="J124"/>
  <c r="BK193"/>
  <c r="BK156"/>
  <c r="J178"/>
  <c r="J197"/>
  <c r="BK150"/>
  <c i="6" r="J124"/>
  <c r="BK136"/>
  <c i="2" l="1" r="R352"/>
  <c r="BK571"/>
  <c r="J571"/>
  <c r="J104"/>
  <c i="3" r="BK150"/>
  <c r="J150"/>
  <c r="J99"/>
  <c r="BK211"/>
  <c r="J211"/>
  <c r="J101"/>
  <c i="4" r="P126"/>
  <c r="P125"/>
  <c r="P132"/>
  <c r="BK254"/>
  <c r="J254"/>
  <c r="J102"/>
  <c r="P326"/>
  <c i="2" r="T131"/>
  <c r="R372"/>
  <c r="R365"/>
  <c r="P405"/>
  <c r="T513"/>
  <c r="T778"/>
  <c r="P801"/>
  <c r="P800"/>
  <c i="3" r="R150"/>
  <c r="R211"/>
  <c i="4" r="R126"/>
  <c r="R132"/>
  <c r="P254"/>
  <c r="BK326"/>
  <c r="J326"/>
  <c r="J104"/>
  <c i="5" r="P123"/>
  <c r="P122"/>
  <c i="2" r="BK131"/>
  <c r="J131"/>
  <c r="J98"/>
  <c r="BK372"/>
  <c r="J372"/>
  <c r="J101"/>
  <c r="T405"/>
  <c r="BK513"/>
  <c r="J513"/>
  <c r="J103"/>
  <c r="BK778"/>
  <c r="J778"/>
  <c r="J105"/>
  <c r="BK801"/>
  <c r="J801"/>
  <c r="J108"/>
  <c i="3" r="P150"/>
  <c r="P211"/>
  <c i="4" r="BK148"/>
  <c r="BK147"/>
  <c r="J147"/>
  <c r="J100"/>
  <c r="BK319"/>
  <c r="J319"/>
  <c r="J103"/>
  <c i="5" r="R123"/>
  <c r="R122"/>
  <c i="2" r="BK352"/>
  <c r="J352"/>
  <c r="J99"/>
  <c r="P571"/>
  <c i="3" r="T124"/>
  <c r="P178"/>
  <c i="4" r="R148"/>
  <c r="R319"/>
  <c i="5" r="P153"/>
  <c i="2" r="T352"/>
  <c r="T571"/>
  <c i="3" r="R124"/>
  <c r="R178"/>
  <c i="4" r="P148"/>
  <c r="P147"/>
  <c r="P319"/>
  <c i="5" r="BK153"/>
  <c i="2" r="R131"/>
  <c r="T372"/>
  <c r="T365"/>
  <c r="R405"/>
  <c r="P513"/>
  <c r="R778"/>
  <c r="T801"/>
  <c r="T800"/>
  <c i="3" r="BK124"/>
  <c r="BK178"/>
  <c r="J178"/>
  <c r="J100"/>
  <c i="4" r="BK132"/>
  <c r="J132"/>
  <c r="J99"/>
  <c r="R254"/>
  <c r="T326"/>
  <c i="5" r="R153"/>
  <c r="P192"/>
  <c i="6" r="BK118"/>
  <c r="J118"/>
  <c r="J97"/>
  <c i="2" r="P352"/>
  <c r="R571"/>
  <c i="3" r="P124"/>
  <c r="P123"/>
  <c r="P122"/>
  <c i="1" r="AU96"/>
  <c i="3" r="T178"/>
  <c i="4" r="BK126"/>
  <c r="J126"/>
  <c r="J98"/>
  <c r="T148"/>
  <c r="T319"/>
  <c i="5" r="BK123"/>
  <c r="J123"/>
  <c r="J98"/>
  <c r="T153"/>
  <c r="T152"/>
  <c r="BK192"/>
  <c r="J192"/>
  <c r="J101"/>
  <c r="R192"/>
  <c r="T192"/>
  <c i="6" r="P118"/>
  <c r="P117"/>
  <c i="1" r="AU99"/>
  <c i="2" r="P131"/>
  <c r="P372"/>
  <c r="P365"/>
  <c r="BK405"/>
  <c r="J405"/>
  <c r="J102"/>
  <c r="R513"/>
  <c r="P778"/>
  <c r="R801"/>
  <c r="R800"/>
  <c i="3" r="T150"/>
  <c r="T211"/>
  <c i="4" r="T126"/>
  <c r="T132"/>
  <c r="T254"/>
  <c r="R326"/>
  <c i="5" r="T123"/>
  <c r="T122"/>
  <c r="T121"/>
  <c i="6" r="R118"/>
  <c r="R117"/>
  <c r="T118"/>
  <c r="T117"/>
  <c i="2" r="BK365"/>
  <c r="J365"/>
  <c r="J100"/>
  <c r="BK796"/>
  <c r="J796"/>
  <c r="J106"/>
  <c i="3" r="BK223"/>
  <c r="J223"/>
  <c r="J102"/>
  <c i="2" r="BK811"/>
  <c r="J811"/>
  <c r="J109"/>
  <c i="6" r="F91"/>
  <c r="J92"/>
  <c r="F114"/>
  <c r="BE121"/>
  <c i="5" r="BK122"/>
  <c r="J153"/>
  <c r="J100"/>
  <c i="6" r="E85"/>
  <c r="J113"/>
  <c r="BE132"/>
  <c r="BE119"/>
  <c r="BE130"/>
  <c r="BE124"/>
  <c r="J89"/>
  <c r="BE134"/>
  <c r="BE136"/>
  <c r="BE128"/>
  <c r="BE126"/>
  <c i="4" r="J148"/>
  <c r="J101"/>
  <c i="5" r="E111"/>
  <c r="F118"/>
  <c r="BE144"/>
  <c r="BE166"/>
  <c r="BE211"/>
  <c r="J115"/>
  <c r="BE195"/>
  <c r="BE197"/>
  <c r="BE199"/>
  <c r="BE201"/>
  <c r="BE203"/>
  <c r="BE213"/>
  <c r="BE150"/>
  <c r="BE180"/>
  <c r="BE182"/>
  <c r="BE186"/>
  <c r="BE188"/>
  <c r="BE162"/>
  <c r="BE140"/>
  <c r="BE146"/>
  <c r="BE148"/>
  <c r="BE168"/>
  <c r="BE172"/>
  <c r="BE174"/>
  <c r="BE205"/>
  <c r="BE207"/>
  <c r="BE124"/>
  <c r="BE126"/>
  <c r="BE128"/>
  <c r="BE132"/>
  <c r="BE142"/>
  <c r="BE164"/>
  <c r="BE170"/>
  <c r="BE178"/>
  <c r="BE190"/>
  <c r="BE130"/>
  <c r="BE138"/>
  <c r="BE156"/>
  <c r="BE134"/>
  <c r="BE136"/>
  <c r="BE154"/>
  <c r="BE158"/>
  <c r="BE160"/>
  <c r="BE176"/>
  <c r="BE184"/>
  <c r="BE193"/>
  <c r="BE209"/>
  <c i="4" r="E85"/>
  <c r="BE135"/>
  <c r="BE137"/>
  <c r="BE151"/>
  <c r="BE185"/>
  <c r="BE210"/>
  <c r="BE228"/>
  <c r="BE230"/>
  <c r="BE232"/>
  <c r="BE234"/>
  <c r="BE236"/>
  <c r="BE240"/>
  <c r="BE261"/>
  <c i="3" r="J124"/>
  <c r="J98"/>
  <c i="4" r="BE161"/>
  <c r="BE163"/>
  <c r="BE165"/>
  <c r="BE214"/>
  <c r="BE216"/>
  <c r="BE224"/>
  <c r="BE244"/>
  <c r="BE246"/>
  <c r="BE295"/>
  <c r="BE297"/>
  <c r="BE299"/>
  <c r="BE320"/>
  <c r="BE322"/>
  <c r="J89"/>
  <c r="F121"/>
  <c r="BE139"/>
  <c r="BE157"/>
  <c r="BE202"/>
  <c r="BE220"/>
  <c r="BE263"/>
  <c r="BE265"/>
  <c r="BE281"/>
  <c r="BE301"/>
  <c r="BE303"/>
  <c r="BE307"/>
  <c r="BE309"/>
  <c r="BE311"/>
  <c r="BE315"/>
  <c r="BE143"/>
  <c r="BE168"/>
  <c r="BE183"/>
  <c r="BE193"/>
  <c r="BE195"/>
  <c r="BE252"/>
  <c r="BE255"/>
  <c r="BE257"/>
  <c r="BE277"/>
  <c r="BE289"/>
  <c r="BE313"/>
  <c r="BE317"/>
  <c r="BE324"/>
  <c r="BE327"/>
  <c r="BE329"/>
  <c r="BE141"/>
  <c r="BE173"/>
  <c r="BE175"/>
  <c r="BE180"/>
  <c r="BE190"/>
  <c r="BE206"/>
  <c r="BE242"/>
  <c r="BE250"/>
  <c r="BE283"/>
  <c r="BE285"/>
  <c r="BE287"/>
  <c r="BE129"/>
  <c r="BE133"/>
  <c r="BE145"/>
  <c r="BE153"/>
  <c r="BE155"/>
  <c r="BE159"/>
  <c r="BE178"/>
  <c r="BE204"/>
  <c r="BE218"/>
  <c r="BE259"/>
  <c r="BE267"/>
  <c r="BE149"/>
  <c r="BE170"/>
  <c r="BE188"/>
  <c r="BE222"/>
  <c r="BE275"/>
  <c r="BE291"/>
  <c r="BE293"/>
  <c r="BE305"/>
  <c r="BE331"/>
  <c r="BE127"/>
  <c r="BE198"/>
  <c r="BE200"/>
  <c r="BE208"/>
  <c r="BE212"/>
  <c r="BE226"/>
  <c r="BE238"/>
  <c r="BE248"/>
  <c r="BE269"/>
  <c r="BE271"/>
  <c r="BE273"/>
  <c r="BE279"/>
  <c i="2" r="R130"/>
  <c r="R129"/>
  <c i="3" r="J92"/>
  <c r="BE145"/>
  <c r="BE151"/>
  <c r="BE196"/>
  <c r="BE125"/>
  <c r="BE174"/>
  <c r="BE201"/>
  <c r="BE215"/>
  <c i="2" r="BK800"/>
  <c r="J800"/>
  <c r="J107"/>
  <c i="3" r="F92"/>
  <c r="J116"/>
  <c r="BE164"/>
  <c r="BE184"/>
  <c r="BE217"/>
  <c r="BE220"/>
  <c r="BE224"/>
  <c r="E85"/>
  <c r="BE135"/>
  <c r="BE168"/>
  <c r="BE179"/>
  <c r="BE190"/>
  <c r="BE140"/>
  <c r="BE130"/>
  <c i="2" r="BK130"/>
  <c r="J130"/>
  <c r="J97"/>
  <c i="3" r="F118"/>
  <c r="BE156"/>
  <c r="BE206"/>
  <c r="BE212"/>
  <c r="BE160"/>
  <c i="1" r="BC95"/>
  <c i="2" r="E85"/>
  <c r="J89"/>
  <c r="F91"/>
  <c r="F92"/>
  <c r="J92"/>
  <c r="BE132"/>
  <c r="BE137"/>
  <c r="BE140"/>
  <c r="BE143"/>
  <c r="BE148"/>
  <c r="BE153"/>
  <c r="BE158"/>
  <c r="BE163"/>
  <c r="BE168"/>
  <c r="BE173"/>
  <c r="BE179"/>
  <c r="BE187"/>
  <c r="BE192"/>
  <c r="BE197"/>
  <c r="BE206"/>
  <c r="BE214"/>
  <c r="BE219"/>
  <c r="BE224"/>
  <c r="BE230"/>
  <c r="BE233"/>
  <c r="BE244"/>
  <c r="BE256"/>
  <c r="BE261"/>
  <c r="BE265"/>
  <c r="BE267"/>
  <c r="BE271"/>
  <c r="BE276"/>
  <c r="BE281"/>
  <c r="BE285"/>
  <c r="BE290"/>
  <c r="BE294"/>
  <c r="BE299"/>
  <c r="BE305"/>
  <c r="BE311"/>
  <c r="BE315"/>
  <c r="BE320"/>
  <c r="BE322"/>
  <c r="BE327"/>
  <c r="BE331"/>
  <c r="BE333"/>
  <c r="BE335"/>
  <c r="BE337"/>
  <c r="BE339"/>
  <c r="BE344"/>
  <c r="BE347"/>
  <c r="BE350"/>
  <c r="BE353"/>
  <c r="BE357"/>
  <c r="BE362"/>
  <c r="BE366"/>
  <c r="BE373"/>
  <c r="BE391"/>
  <c r="BE402"/>
  <c r="BE406"/>
  <c r="BE411"/>
  <c r="BE417"/>
  <c r="BE422"/>
  <c r="BE424"/>
  <c r="BE428"/>
  <c r="BE431"/>
  <c r="BE437"/>
  <c r="BE441"/>
  <c r="BE445"/>
  <c r="BE449"/>
  <c r="BE453"/>
  <c r="BE459"/>
  <c r="BE464"/>
  <c r="BE469"/>
  <c r="BE474"/>
  <c r="BE480"/>
  <c r="BE493"/>
  <c r="BE498"/>
  <c r="BE503"/>
  <c r="BE508"/>
  <c r="BE514"/>
  <c r="BE520"/>
  <c r="BE523"/>
  <c r="BE528"/>
  <c r="BE531"/>
  <c r="BE537"/>
  <c r="BE540"/>
  <c r="BE544"/>
  <c r="BE547"/>
  <c r="BE551"/>
  <c r="BE555"/>
  <c r="BE558"/>
  <c r="BE562"/>
  <c r="BE566"/>
  <c r="BE572"/>
  <c r="BE576"/>
  <c r="BE580"/>
  <c r="BE582"/>
  <c r="BE586"/>
  <c r="BE588"/>
  <c r="BE590"/>
  <c r="BE592"/>
  <c r="BE594"/>
  <c r="BE598"/>
  <c r="BE604"/>
  <c r="BE609"/>
  <c r="BE615"/>
  <c r="BE620"/>
  <c r="BE623"/>
  <c r="BE626"/>
  <c r="BE631"/>
  <c r="BE634"/>
  <c r="BE637"/>
  <c r="BE640"/>
  <c r="BE643"/>
  <c r="BE647"/>
  <c r="BE649"/>
  <c r="BE653"/>
  <c r="BE655"/>
  <c r="BE660"/>
  <c r="BE666"/>
  <c r="BE671"/>
  <c r="BE674"/>
  <c r="BE681"/>
  <c r="BE686"/>
  <c r="BE691"/>
  <c r="BE696"/>
  <c r="BE701"/>
  <c r="BE706"/>
  <c r="BE709"/>
  <c r="BE711"/>
  <c r="BE714"/>
  <c r="BE716"/>
  <c r="BE718"/>
  <c r="BE720"/>
  <c r="BE722"/>
  <c r="BE724"/>
  <c r="BE726"/>
  <c r="BE728"/>
  <c r="BE730"/>
  <c r="BE732"/>
  <c r="BE734"/>
  <c r="BE736"/>
  <c r="BE738"/>
  <c r="BE743"/>
  <c r="BE747"/>
  <c r="BE750"/>
  <c r="BE755"/>
  <c r="BE760"/>
  <c r="BE765"/>
  <c r="BE770"/>
  <c r="BE779"/>
  <c r="BE782"/>
  <c r="BE784"/>
  <c r="BE787"/>
  <c r="BE790"/>
  <c r="BE793"/>
  <c r="BE797"/>
  <c r="BE802"/>
  <c r="BE808"/>
  <c r="BE812"/>
  <c i="1" r="BA95"/>
  <c r="BB95"/>
  <c r="BD95"/>
  <c r="AW95"/>
  <c i="4" r="F35"/>
  <c i="1" r="BB97"/>
  <c i="6" r="F37"/>
  <c i="1" r="BD99"/>
  <c i="4" r="F34"/>
  <c i="1" r="BA97"/>
  <c i="4" r="J34"/>
  <c i="1" r="AW97"/>
  <c i="6" r="F34"/>
  <c i="1" r="BA99"/>
  <c i="3" r="F35"/>
  <c i="1" r="BB96"/>
  <c i="5" r="F37"/>
  <c i="1" r="BD98"/>
  <c i="5" r="F36"/>
  <c i="1" r="BC98"/>
  <c i="3" r="J34"/>
  <c i="1" r="AW96"/>
  <c i="4" r="F37"/>
  <c i="1" r="BD97"/>
  <c i="3" r="F34"/>
  <c i="1" r="BA96"/>
  <c i="5" r="F35"/>
  <c i="1" r="BB98"/>
  <c i="6" r="F35"/>
  <c i="1" r="BB99"/>
  <c i="6" r="F36"/>
  <c i="1" r="BC99"/>
  <c i="3" r="F37"/>
  <c i="1" r="BD96"/>
  <c i="5" r="F34"/>
  <c i="1" r="BA98"/>
  <c i="5" r="J34"/>
  <c i="1" r="AW98"/>
  <c i="6" r="J34"/>
  <c i="1" r="AW99"/>
  <c i="3" r="F36"/>
  <c i="1" r="BC96"/>
  <c i="4" r="F36"/>
  <c i="1" r="BC97"/>
  <c i="4" l="1" r="T125"/>
  <c r="T147"/>
  <c r="T124"/>
  <c i="5" r="BK152"/>
  <c r="J152"/>
  <c r="J99"/>
  <c i="3" r="BK123"/>
  <c r="BK122"/>
  <c r="J122"/>
  <c r="J96"/>
  <c i="4" r="R147"/>
  <c r="R124"/>
  <c r="R125"/>
  <c i="2" r="P130"/>
  <c r="P129"/>
  <c i="1" r="AU95"/>
  <c i="3" r="R123"/>
  <c r="R122"/>
  <c r="T123"/>
  <c r="T122"/>
  <c i="4" r="P124"/>
  <c i="1" r="AU97"/>
  <c i="5" r="R152"/>
  <c r="R121"/>
  <c r="P152"/>
  <c r="P121"/>
  <c i="1" r="AU98"/>
  <c i="2" r="T130"/>
  <c r="T129"/>
  <c i="4" r="BK125"/>
  <c r="J125"/>
  <c r="J97"/>
  <c i="6" r="BK117"/>
  <c r="J117"/>
  <c i="5" r="J122"/>
  <c r="J97"/>
  <c i="2" r="BK129"/>
  <c r="J129"/>
  <c r="J96"/>
  <c i="3" r="J33"/>
  <c i="1" r="AV96"/>
  <c r="AT96"/>
  <c r="BD94"/>
  <c r="W33"/>
  <c i="6" r="F33"/>
  <c i="1" r="AZ99"/>
  <c i="6" r="J30"/>
  <c i="1" r="AG99"/>
  <c i="5" r="F33"/>
  <c i="1" r="AZ98"/>
  <c r="BC94"/>
  <c r="W32"/>
  <c i="2" r="J33"/>
  <c i="1" r="AV95"/>
  <c r="AT95"/>
  <c i="3" r="F33"/>
  <c i="1" r="AZ96"/>
  <c r="BB94"/>
  <c r="W31"/>
  <c r="BA94"/>
  <c r="W30"/>
  <c i="4" r="J33"/>
  <c i="1" r="AV97"/>
  <c r="AT97"/>
  <c i="4" r="F33"/>
  <c i="1" r="AZ97"/>
  <c i="2" r="F33"/>
  <c i="1" r="AZ95"/>
  <c i="5" r="J33"/>
  <c i="1" r="AV98"/>
  <c r="AT98"/>
  <c i="6" r="J33"/>
  <c i="1" r="AV99"/>
  <c r="AT99"/>
  <c r="AN99"/>
  <c i="4" l="1" r="BK124"/>
  <c r="J124"/>
  <c i="3" r="J123"/>
  <c r="J97"/>
  <c i="5" r="BK121"/>
  <c r="J121"/>
  <c r="J96"/>
  <c i="6" r="J96"/>
  <c r="J39"/>
  <c i="1" r="AU94"/>
  <c r="AY94"/>
  <c i="4" r="J30"/>
  <c i="1" r="AG97"/>
  <c i="2" r="J30"/>
  <c i="1" r="AG95"/>
  <c r="AW94"/>
  <c r="AK30"/>
  <c r="AX94"/>
  <c i="3" r="J30"/>
  <c i="1" r="AG96"/>
  <c r="AZ94"/>
  <c r="AV94"/>
  <c r="AK29"/>
  <c i="3" l="1" r="J39"/>
  <c i="4" r="J39"/>
  <c r="J96"/>
  <c i="2" r="J39"/>
  <c i="1" r="AN95"/>
  <c r="AN96"/>
  <c r="AN97"/>
  <c i="5" r="J30"/>
  <c i="1" r="AG98"/>
  <c r="AN98"/>
  <c r="W29"/>
  <c r="AT94"/>
  <c i="5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<sst xmlns="http://schemas.openxmlformats.org/spreadsheetml/2006/main">
  <si>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</si>
  <si>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</si>
  <si>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</si>
  <si>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</si>
  <si>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</si>
  <si>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{7cc91ae2-4a2f-405b-9625-19aae325b726}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</si>
  <si>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</si>
  <si>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</si>
  <si>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</si>
  <si>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</si>
  <si>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</si>
  <si>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</si>
  <si>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</si>
  <si>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</si>
  <si>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2153_08_2025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</si>
  <si>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</si>
  <si>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</si>
  <si>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Dolní Bousov - rekonstrukce náměstí T. G. Masaryka</t>
  </si>
  <si>
    <t>0,1</t>
  </si>
  <si>
    <t>KSO:</t>
  </si>
  <si>
    <t>CC-CZ:</t>
  </si>
  <si>
    <t>1</t>
  </si>
  <si>
    <t>Místo:</t>
  </si>
  <si>
    <t>Dolní Bousov</t>
  </si>
  <si>
    <t>Datum:</t>
  </si>
  <si>
    <t>11. 8. 2025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</si>
  <si>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</si>
  <si>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</si>
  <si>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</si>
  <si>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</si>
  <si>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</si>
  <si>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</si>
  <si>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</si>
  <si>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</si>
  <si>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</si>
  <si>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Martina Hřebřinová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</si>
  <si>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</si>
  <si>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</si>
  <si>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</si>
  <si>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</si>
  <si>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</si>
  <si>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</si>
  <si>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</si>
  <si>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</si>
  <si>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</si>
  <si>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</si>
  <si>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</si>
  <si>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</si>
  <si>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</si>
  <si>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</si>
  <si>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</si>
  <si>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</si>
  <si>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</si>
  <si>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</si>
  <si>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</si>
  <si>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</si>
  <si>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</si>
  <si>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</si>
  <si>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</si>
  <si>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</si>
  <si>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</si>
  <si>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</si>
  <si>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</si>
  <si>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</si>
  <si>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</si>
  <si>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</si>
  <si>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</si>
  <si>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</si>
  <si>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</si>
  <si>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</si>
  <si>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</si>
  <si>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</si>
  <si>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</si>
  <si>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</si>
  <si>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</si>
  <si>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</si>
  <si>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</si>
  <si>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</si>
  <si>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</si>
  <si>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</si>
  <si>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</si>
  <si>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</si>
  <si>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</si>
  <si>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</si>
  <si>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101A</t>
  </si>
  <si>
    <t>Náměstí</t>
  </si>
  <si>
    <t>STA</t>
  </si>
  <si>
    <t>{ab80023f-f014-4ded-8b80-b87309e80492}</t>
  </si>
  <si>
    <t>2</t>
  </si>
  <si>
    <t>SO 101B</t>
  </si>
  <si>
    <t>Komunikace (II/279, III/27932)</t>
  </si>
  <si>
    <t>{2f8c40e6-afd6-4ee4-a85e-c6cdf78f7ccb}</t>
  </si>
  <si>
    <t>SO 401</t>
  </si>
  <si>
    <t>Veřejného osvětlení</t>
  </si>
  <si>
    <t>{62707cf5-8e50-4e34-9761-6a61e4dce8c0}</t>
  </si>
  <si>
    <t>SO 402</t>
  </si>
  <si>
    <t>Zásuvkové skříně a nabíječky kol</t>
  </si>
  <si>
    <t>{9c14f0e0-fd9a-4017-8b7e-e87a5dfeab5e}</t>
  </si>
  <si>
    <t>VRN</t>
  </si>
  <si>
    <t>Vedlejší rozpočtové náklady</t>
  </si>
  <si>
    <t>{fef2d36c-a848-4333-af1a-e39fb3233c46}</t>
  </si>
  <si>
    <t>KRYCÍ LIST SOUPISU PRACÍ</t>
  </si>
  <si>
    <t>Objekt:</t>
  </si>
  <si>
    <t>SO 101A - Náměstí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</si>
  <si>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</si>
  <si>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</si>
  <si>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</si>
  <si>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</si>
  <si>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</si>
  <si>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</si>
  <si>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</si>
  <si>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</si>
  <si>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</si>
  <si>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  43 - Schodišťové konstrukce a rampy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</si>
  <si>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</si>
  <si>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</si>
  <si>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</si>
  <si>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</si>
  <si>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</si>
  <si>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</si>
  <si>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</si>
  <si>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</si>
  <si>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</si>
  <si>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</si>
  <si>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</si>
  <si>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</si>
  <si>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</si>
  <si>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</si>
  <si>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</si>
  <si>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</si>
  <si>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</si>
  <si>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</si>
  <si>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</si>
  <si>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</si>
  <si>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</si>
  <si>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</si>
  <si>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</si>
  <si>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</si>
  <si>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</si>
  <si>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</si>
  <si>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</si>
  <si>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</si>
  <si>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</si>
  <si>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2023 02</t>
  </si>
  <si>
    <t>4</t>
  </si>
  <si>
    <t>210895234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</si>
  <si>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</si>
  <si>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</si>
  <si>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</si>
  <si>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https://podminky.urs.cz/item/CS_URS_2023_02/111251101</t>
  </si>
  <si>
    <t>VV</t>
  </si>
  <si>
    <t>odstranění nízkých okrasných dřevin v. cca 0,3-0,5 m</t>
  </si>
  <si>
    <t>89,0*0,5</t>
  </si>
  <si>
    <t>112101101</t>
  </si>
  <si>
    <t>Odstranění stromů listnatých průměru kmene přes 100 do 300 mm</t>
  </si>
  <si>
    <t>kus</t>
  </si>
  <si>
    <t>1359132134</t>
  </si>
  <si>
    <t>Odstranění stromů s odřezáním kmene a s odvětvením listnatých, průměru kmene přes 100 do 300 mm</t>
  </si>
  <si>
    <t>https://podminky.urs.cz/item/CS_URS_2023_02/112101101</t>
  </si>
  <si>
    <t>3</t>
  </si>
  <si>
    <t>112251101</t>
  </si>
  <si>
    <t>Odstranění pařezů průměru přes 100 do 300 mm</t>
  </si>
  <si>
    <t>1144137942</t>
  </si>
  <si>
    <t>Odstranění pařezů strojně s jejich vykopáním nebo vytrháním průměru přes 100 do 300 mm</t>
  </si>
  <si>
    <t>https://podminky.urs.cz/item/CS_URS_2023_02/112251101</t>
  </si>
  <si>
    <t>113106132</t>
  </si>
  <si>
    <t>Rozebrání dlažeb z betonových nebo kamenných dlaždic komunikací pro pěší strojně pl do 50 m2</t>
  </si>
  <si>
    <t>-2042963061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</si>
  <si>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</si>
  <si>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https://podminky.urs.cz/item/CS_URS_2023_02/113106132</t>
  </si>
  <si>
    <t>odstranění betonové dlažby 100/200, velké čtverce 300x300</t>
  </si>
  <si>
    <t>239,7</t>
  </si>
  <si>
    <t>5</t>
  </si>
  <si>
    <t>113106141</t>
  </si>
  <si>
    <t>Rozebrání dlažeb z mozaiky komunikací pro pěší strojně pl přes 50 m2</t>
  </si>
  <si>
    <t>-1244810101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</si>
  <si>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mozaiky</t>
  </si>
  <si>
    <t>https://podminky.urs.cz/item/CS_URS_2023_02/113106141</t>
  </si>
  <si>
    <t>rozebrání kamenné mozaiky 50/60</t>
  </si>
  <si>
    <t>1248,5</t>
  </si>
  <si>
    <t>6</t>
  </si>
  <si>
    <t>113106221</t>
  </si>
  <si>
    <t>Rozebrání dlažeb vozovek z drobných kostek s ložem z kameniva strojně pl přes 50 do 200 m2</t>
  </si>
  <si>
    <t>997132523</t>
  </si>
  <si>
    <t>Rozebrání dlažeb vozovek a ploch s přemístěním hmot na skládku na vzdálenost do 3 m nebo s naložením na dopravní prostředek, s jakoukoliv výplní spár strojně plochy jednotlivě přes 50 m2 do 200 m2 z drobných kostek nebo odseků s ložem z kameniva</t>
  </si>
  <si>
    <t>https://podminky.urs.cz/item/CS_URS_2023_02/113106221</t>
  </si>
  <si>
    <t xml:space="preserve">odstranění kamenné dlažby 100/100 </t>
  </si>
  <si>
    <t>1264,50-64,20</t>
  </si>
  <si>
    <t>7</t>
  </si>
  <si>
    <t>113107164</t>
  </si>
  <si>
    <t>Odstranění podkladu z kameniva drceného tl přes 300 do 400 mm strojně pl přes 50 do 200 m2</t>
  </si>
  <si>
    <t>-1414466561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</si>
  <si>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</si>
  <si>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https://podminky.urs.cz/item/CS_URS_2023_02/113107164</t>
  </si>
  <si>
    <t xml:space="preserve">odstranění podkladu kamenné dlažby 100/100 </t>
  </si>
  <si>
    <t>8</t>
  </si>
  <si>
    <t>113107224</t>
  </si>
  <si>
    <t>Odstranění podkladu z kameniva drceného tl přes 300 do 400 mm strojně pl přes 200 m2</t>
  </si>
  <si>
    <t>1045941153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</si>
  <si>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</si>
  <si>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https://podminky.urs.cz/item/CS_URS_2023_02/113107224</t>
  </si>
  <si>
    <t>odstranění podkladu asfaltového krytu</t>
  </si>
  <si>
    <t>3100,0-2015,2</t>
  </si>
  <si>
    <t>9</t>
  </si>
  <si>
    <t>113107242</t>
  </si>
  <si>
    <t>Odstranění podkladu živičného tl přes 50 do 100 mm strojně pl přes 200 m2</t>
  </si>
  <si>
    <t>-1708556631</t>
  </si>
  <si>
    <t>Odstranění podkladů nebo krytů strojně plochy jednotlivě přes 200 m2 s přemístěním hmot na skládku na vzdálenost do 20 m nebo s naložením na dopravní prostředek živičných, o tl. vrstvy přes 50 do 100 mm</t>
  </si>
  <si>
    <t>https://podminky.urs.cz/item/CS_URS_2023_02/113107242</t>
  </si>
  <si>
    <t>odstranění asfaltového krytu tl. 100 mm</t>
  </si>
  <si>
    <t>113201111</t>
  </si>
  <si>
    <t>Vytrhání obrub chodníkových ležatých</t>
  </si>
  <si>
    <t>m</t>
  </si>
  <si>
    <t>-1778793090</t>
  </si>
  <si>
    <t>Vytrhání obrub s vybouráním lože, s přemístěním hmot na skládku na vzdálenost do 3 m nebo s naložením na dopravní prostředek chodníkových ležatých</t>
  </si>
  <si>
    <t>https://podminky.urs.cz/item/CS_URS_2023_02/113201111</t>
  </si>
  <si>
    <t>odstranění kamenné obruby</t>
  </si>
  <si>
    <t>402,3</t>
  </si>
  <si>
    <t>Součet</t>
  </si>
  <si>
    <t>11</t>
  </si>
  <si>
    <t>113202111</t>
  </si>
  <si>
    <t>Vytrhání obrub krajníků obrubníků stojatých</t>
  </si>
  <si>
    <t>1111267743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</si>
  <si>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</si>
  <si>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</si>
  <si>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odstranění betonové obruby š. 150 mm</t>
  </si>
  <si>
    <t>23,7</t>
  </si>
  <si>
    <t>odstranění betonové chodníkové obruby š. 100 mm</t>
  </si>
  <si>
    <t>8,1</t>
  </si>
  <si>
    <t>12</t>
  </si>
  <si>
    <t>113203111</t>
  </si>
  <si>
    <t>Vytrhání obrub z dlažebních kostek</t>
  </si>
  <si>
    <t>286752815</t>
  </si>
  <si>
    <t>Vytrhání obrub s vybouráním lože, s přemístěním hmot na skládku na vzdálenost do 3 m nebo s naložením na dopravní prostředek z dlažebních kostek</t>
  </si>
  <si>
    <t>https://podminky.urs.cz/item/CS_URS_2023_02/113203111</t>
  </si>
  <si>
    <t>odstranění kamenného krajníku - kostky 150/150</t>
  </si>
  <si>
    <t>445,5</t>
  </si>
  <si>
    <t>13</t>
  </si>
  <si>
    <t>113204111</t>
  </si>
  <si>
    <t>Vytrhání obrub záhonových</t>
  </si>
  <si>
    <t>-797081252</t>
  </si>
  <si>
    <t>Vytrhání obrub s vybouráním lože, s přemístěním hmot na skládku na vzdálenost do 3 m nebo s naložením na dopravní prostředek záhonových</t>
  </si>
  <si>
    <t>https://podminky.urs.cz/item/CS_URS_2023_02/113204111</t>
  </si>
  <si>
    <t>odstranění betonová sadové obruby š. 50 mm</t>
  </si>
  <si>
    <t>25,0</t>
  </si>
  <si>
    <t>14</t>
  </si>
  <si>
    <t>114203201</t>
  </si>
  <si>
    <t>Očištění lomového kamene nebo betonových tvárnic od hlíny nebo písku</t>
  </si>
  <si>
    <t>m3</t>
  </si>
  <si>
    <t>311439124</t>
  </si>
  <si>
    <t xml:space="preserve">Očištění lomového kamene nebo betonových tvárnic  získaných při rozebrání dlažeb, záhozů, rovnanin a soustřeďovacích staveb od hlíny nebo písku</t>
  </si>
  <si>
    <t>https://podminky.urs.cz/item/CS_URS_2023_02/114203201</t>
  </si>
  <si>
    <t>PSC</t>
  </si>
  <si>
    <t xml:space="preserve">Poznámka k souboru cen:_x000d_
1. V cenách jsou započteny i náklady na: a) přehození znečištěného i očištěného kamene nebo tvárnic na vzdálenost do 3 m nebo jeho naložení na dopravní prostředek, b) odklizení a uložení úlomků kamene a uvolněné hlíny či malty na vzdálenost do 10 m. 2. V cenách nejsou započteny náklady na: a) třídění lomového kamene nebo tvárnic; tyto práce se oceňují cenou 114 20-3301 Třídění lomového kamene nebo betonových tvárnic; b) srovnání lomového kamene nebo tvárnic do měřitelných figur; tyto práce se oceňují cenami souboru cen 114 20-34 Srovnání lomového kamene nebo betonových tvárnic do měřitelných figur. 3. Množství jednotek se určí v m3 lomového kamene nebo betonových tvárnic před očištěním. </t>
  </si>
  <si>
    <t>stávající mozaika - pro další použití (1200 m2)</t>
  </si>
  <si>
    <t>1248,5*0,06</t>
  </si>
  <si>
    <t>stávající dlažba 100/100 - pro další použití (1200 m2)</t>
  </si>
  <si>
    <t>1264,50*0,1</t>
  </si>
  <si>
    <t>114203301</t>
  </si>
  <si>
    <t>Třídění lomového kamene nebo betonových tvárnic podle druhu, velikosti nebo tvaru</t>
  </si>
  <si>
    <t>2058726127</t>
  </si>
  <si>
    <t>Třídění lomového kamene nebo betonových tvárnic získaných při rozebrání dlažeb, záhozů, rovnanin a soustřeďovacích staveb podle druhu, velikosti nebo tvaru</t>
  </si>
  <si>
    <t>https://podminky.urs.cz/item/CS_URS_2023_02/114203301</t>
  </si>
  <si>
    <t>16</t>
  </si>
  <si>
    <t>121151103</t>
  </si>
  <si>
    <t>Sejmutí ornice plochy do 100 m2 tl vrstvy do 200 mm strojně</t>
  </si>
  <si>
    <t>-516430022</t>
  </si>
  <si>
    <t>Sejmutí ornice strojně při souvislé ploše do 100 m2, tl. vrstvy do 200 mm</t>
  </si>
  <si>
    <t>https://podminky.urs.cz/item/CS_URS_2023_02/121151103</t>
  </si>
  <si>
    <t>sejmutí drnové vrstvy (hlína, tráva) tl. do 100 mm</t>
  </si>
  <si>
    <t>550,6</t>
  </si>
  <si>
    <t>17</t>
  </si>
  <si>
    <t>122251101</t>
  </si>
  <si>
    <t>Odkopávky a prokopávky nezapažené v hornině třídy těžitelnosti I skupiny 3 objem do 20 m3 strojně</t>
  </si>
  <si>
    <t>1537040615</t>
  </si>
  <si>
    <t>Odkopávky a prokopávky nezapažené strojně v hornině třídy těžitelnosti I skupiny 3 do 20 m3</t>
  </si>
  <si>
    <t>https://podminky.urs.cz/item/CS_URS_2023_02/122251101</t>
  </si>
  <si>
    <t>odebrání podkladní drnové vrstvy</t>
  </si>
  <si>
    <t>550,6*0,34</t>
  </si>
  <si>
    <t>18</t>
  </si>
  <si>
    <t>132251103</t>
  </si>
  <si>
    <t>Hloubení rýh nezapažených š do 800 mm v hornině třídy těžitelnosti I skupiny 3 objem do 100 m3 strojně</t>
  </si>
  <si>
    <t>1089200719</t>
  </si>
  <si>
    <t>Hloubení nezapažených rýh šířky do 800 mm strojně s urovnáním dna do předepsaného profilu a spádu v hornině třídy těžitelnosti I skupiny 3 přes 50 do 100 m3</t>
  </si>
  <si>
    <t>https://podminky.urs.cz/item/CS_URS_2023_02/132251103</t>
  </si>
  <si>
    <t>hloubení rýhy pro dešťovou kanalizaci</t>
  </si>
  <si>
    <t>1,35*0,8*(82,0+44,5+25,0+93,0)</t>
  </si>
  <si>
    <t>19</t>
  </si>
  <si>
    <t>16230000R</t>
  </si>
  <si>
    <t>Likvidace nezužitkovatelné dřevní hmoty dle technologických možností zhotovitele v souladu s platnou legislativou</t>
  </si>
  <si>
    <t>kpl</t>
  </si>
  <si>
    <t>61472372</t>
  </si>
  <si>
    <t>P</t>
  </si>
  <si>
    <t>Poznámka k položce:_x000d_
1. V ceně jsou započteny i náklady na naložení na dopravní prostředek, vodorovné přemístění do zařízení na likvidaci biologického odpadu, např. Eko Volfartice ve vzdálenosti 12 km, poplatek 1050Kč/t, uložení a poplatek za likvidaci, včetně všech souvisejících činností._x000d_
2. Bude-li zhotovitelem zvoleno jiné místo uložení odsouhlasené objednatelem, bude v ceně započtena dopravní vzdálenost až na místo uložení, včetně všech souvisejících činností, poplatků, projednání apod._x000d_
3. Dřevní hmota zahrnuje větve, bioodpad a těžební zbytky.</t>
  </si>
  <si>
    <t>20</t>
  </si>
  <si>
    <t>16270110R</t>
  </si>
  <si>
    <t xml:space="preserve">Vodorovné přemístění výkopku/sypaniny z horniny tř. 1 až 4 - na skládku dle dodavatele </t>
  </si>
  <si>
    <t>-761556070</t>
  </si>
  <si>
    <t>Vodorovné přemístění výkopku/sypaniny z horniny tř. 1 až 4 - na skládku dle dodavatele</t>
  </si>
  <si>
    <t>odkopávky</t>
  </si>
  <si>
    <t>187,204</t>
  </si>
  <si>
    <t>rýhy</t>
  </si>
  <si>
    <t>264,06</t>
  </si>
  <si>
    <t>Mezisoučet</t>
  </si>
  <si>
    <t>zpětný zásyp</t>
  </si>
  <si>
    <t>-183,375</t>
  </si>
  <si>
    <t>167151111</t>
  </si>
  <si>
    <t>Nakládání výkopku z hornin třídy těžitelnosti I skupiny 1 až 3 přes 100 m3</t>
  </si>
  <si>
    <t>-1687916980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</si>
  <si>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</si>
  <si>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</si>
  <si>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>22</t>
  </si>
  <si>
    <t>171152101</t>
  </si>
  <si>
    <t>Uložení sypaniny z hornin soudržných do násypů zhutněných silnic a dálnic</t>
  </si>
  <si>
    <t>651120362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</si>
  <si>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</si>
  <si>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https://podminky.urs.cz/item/CS_URS_2023_02/171152101</t>
  </si>
  <si>
    <t>násyp vhodnou zeminou</t>
  </si>
  <si>
    <t>74,0</t>
  </si>
  <si>
    <t>23</t>
  </si>
  <si>
    <t>M</t>
  </si>
  <si>
    <t>10364100</t>
  </si>
  <si>
    <t>zemina pro terénní úpravy - tříděná - vhodná do násypů</t>
  </si>
  <si>
    <t>t</t>
  </si>
  <si>
    <t>-1670396001</t>
  </si>
  <si>
    <t>zemina pro terénní úpravy - tříděná</t>
  </si>
  <si>
    <t>74*1,8</t>
  </si>
  <si>
    <t>133,2*1,8 'Přepočtené koeficientem množství</t>
  </si>
  <si>
    <t>24</t>
  </si>
  <si>
    <t>171251201</t>
  </si>
  <si>
    <t>Uložení sypaniny na skládky nebo meziskládky</t>
  </si>
  <si>
    <t>1208956457</t>
  </si>
  <si>
    <t>Uložení sypaniny na skládky nebo meziskládky bez hutnění s upravením uložené sypaniny do předepsaného tvaru</t>
  </si>
  <si>
    <t>25</t>
  </si>
  <si>
    <t>171201231.1</t>
  </si>
  <si>
    <t>Poplatek za uložení zeminy a kamení na recyklační skládce (skládkovné) kód odpadu 17 05 04</t>
  </si>
  <si>
    <t>1700178189</t>
  </si>
  <si>
    <t>Poplatek za uložení stavebního odpadu na recyklační skládce (skládkovné) zeminy a kamení zatříděného do Katalogu odpadů pod kódem 17 05 04</t>
  </si>
  <si>
    <t>https://podminky.urs.cz/item/CS_URS_2023_02/171201231.1</t>
  </si>
  <si>
    <t>267,889*1,8</t>
  </si>
  <si>
    <t>26</t>
  </si>
  <si>
    <t>174111101</t>
  </si>
  <si>
    <t>Zásyp jam, šachet rýh nebo kolem objektů sypaninou se zhutněním ručně</t>
  </si>
  <si>
    <t>1048905779</t>
  </si>
  <si>
    <t>Zásyp sypaninou z jakékoliv horniny ručně s uložením výkopku ve vrstvách se zhutněním jam, šachet, rýh nebo kolem objektů v těchto vykopávkách</t>
  </si>
  <si>
    <t>https://podminky.urs.cz/item/CS_URS_2023_02/174111101</t>
  </si>
  <si>
    <t>zpětný zásyp hutněný cca po 0,3m</t>
  </si>
  <si>
    <t>0,75*244,5</t>
  </si>
  <si>
    <t>27</t>
  </si>
  <si>
    <t>175151101</t>
  </si>
  <si>
    <t>Obsypání potrubí strojně sypaninou bez prohození, uloženou do 3 m</t>
  </si>
  <si>
    <t>1153060846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</si>
  <si>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</si>
  <si>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</si>
  <si>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 xml:space="preserve">obsyp potrubí </t>
  </si>
  <si>
    <t>0,3*244,5</t>
  </si>
  <si>
    <t>28</t>
  </si>
  <si>
    <t>58337344</t>
  </si>
  <si>
    <t>štěrkopísek frakce 0/32</t>
  </si>
  <si>
    <t>128</t>
  </si>
  <si>
    <t>1174107558</t>
  </si>
  <si>
    <t>0,3*244,5*1,7</t>
  </si>
  <si>
    <t>29</t>
  </si>
  <si>
    <t>18141113R</t>
  </si>
  <si>
    <t>Založení parkových trávníků výsevem v rovině, jemná modelace terénu, výsev travního semene, utužení povrchu, zálivka</t>
  </si>
  <si>
    <t>-1573738402</t>
  </si>
  <si>
    <t>Založení trávníku na půdě předem připravené plochy do 1000 m2 výsevem včetně utažení parkového v rovině nebo na svahu do 1:5</t>
  </si>
  <si>
    <t xml:space="preserve">Poznámka k souboru cen:_x000d_
1. V cenách jsou započteny i náklady na pokosení, naložení a odvoz odpadu do 20 km se složením. 2. V cenách -1161 až -1164 nejsou započteny i náklady na zatravňovací textilii. 3. V cenách nejsou započteny náklady na: a) přípravu půdy, b) travní semeno, tyto náklady se oceňují ve specifikaci, c) vypletí a zalévání; tyto práce se oceňují cenami části C02 souborů cen 185 80-42 Vypletí a 185 80-43 Zalití rostlin vodou, d) srovnání terénu, tyto práce se oceňují souborem cen 181 1.-..Plošná úprava terénu. 4. V cenách o sklonu svahu přes 1:1 jsou uvažovány podmínky pro svahy běžně schůdné; bez použití lezeckých technik. V případě použití lezeckých technik se tyto náklady oceňují individuálně. </t>
  </si>
  <si>
    <t xml:space="preserve">plocha k zatravnění </t>
  </si>
  <si>
    <t>935,0</t>
  </si>
  <si>
    <t>30</t>
  </si>
  <si>
    <t>00572470</t>
  </si>
  <si>
    <t>osivo směs travní univerzál</t>
  </si>
  <si>
    <t>kg</t>
  </si>
  <si>
    <t>-2041761643</t>
  </si>
  <si>
    <t>935*0,015 'Přepočtené koeficientem množství</t>
  </si>
  <si>
    <t>31</t>
  </si>
  <si>
    <t>181951111</t>
  </si>
  <si>
    <t>Úprava pláně v hornině třídy těžitelnosti I skupiny 1 až 3 bez zhutnění strojně</t>
  </si>
  <si>
    <t>1343506080</t>
  </si>
  <si>
    <t>Úprava pláně vyrovnáním výškových rozdílů strojně v hornině třídy těžitelnosti I, skupiny 1 až 3 bez zhutnění</t>
  </si>
  <si>
    <t>https://podminky.urs.cz/item/CS_URS_2023_02/181951111</t>
  </si>
  <si>
    <t>32</t>
  </si>
  <si>
    <t>181951112</t>
  </si>
  <si>
    <t>Úprava pláně v hornině třídy těžitelnosti I, skupiny 1 až 3 se zhutněním strojně</t>
  </si>
  <si>
    <t>2061558841</t>
  </si>
  <si>
    <t>Úprava pláně vyrovnáním výškových rozdílů strojně v hornině třídy těžitelnosti I, skupiny 1 až 3 se zhutněním</t>
  </si>
  <si>
    <t>https://podminky.urs.cz/item/CS_URS_2023_02/181951112</t>
  </si>
  <si>
    <t>1588,5+1967,6+31,9+80+369+1546+46,2+67,8+9,2+9,2+0,25*730+0,12*825,9+0,25*14+7*0,25+0,25*33,5</t>
  </si>
  <si>
    <t>-1562,0</t>
  </si>
  <si>
    <t>33</t>
  </si>
  <si>
    <t>182351123</t>
  </si>
  <si>
    <t>Rozprostření ornice pl přes 100 do 500 m2 ve svahu přes 1:5 tl vrstvy do 200 mm strojně</t>
  </si>
  <si>
    <t>-100097552</t>
  </si>
  <si>
    <t>Rozprostření a urovnání ornice ve svahu sklonu přes 1:5 strojně při souvislé ploše přes 100 do 500 m2, tl. vrstvy do 200 mm</t>
  </si>
  <si>
    <t>https://podminky.urs.cz/item/CS_URS_2023_02/182351123</t>
  </si>
  <si>
    <t>plocha k zatravnění</t>
  </si>
  <si>
    <t>34</t>
  </si>
  <si>
    <t>10364101</t>
  </si>
  <si>
    <t xml:space="preserve">zemina pro terénní úpravy -  ornice, vč. dopravy</t>
  </si>
  <si>
    <t>-2049238222</t>
  </si>
  <si>
    <t xml:space="preserve">zemina pro terénní úpravy -  ornice</t>
  </si>
  <si>
    <t>(0,1*2*935,0)*1,5</t>
  </si>
  <si>
    <t>280,5*1,8 'Přepočtené koeficientem množství</t>
  </si>
  <si>
    <t>35</t>
  </si>
  <si>
    <t>183101321</t>
  </si>
  <si>
    <t>Jamky pro výsadbu s výměnou 100 % půdy zeminy skupiny 1 až 4 obj přes 0,4 do 1 m3 v rovině a svahu do 1:5</t>
  </si>
  <si>
    <t>-1063134406</t>
  </si>
  <si>
    <t>Hloubení jamek pro vysazování rostlin v zemině skupiny 1 až 4 s výměnou půdy z 100% v rovině nebo na svahu do 1:5, objemu přes 0,40 do 1,00 m3</t>
  </si>
  <si>
    <t>https://podminky.urs.cz/item/CS_URS_2023_02/183101321</t>
  </si>
  <si>
    <t>výsadba stromů</t>
  </si>
  <si>
    <t>4+8+5+1</t>
  </si>
  <si>
    <t>36</t>
  </si>
  <si>
    <t>10321100</t>
  </si>
  <si>
    <t>zahradní substrát pro výsadbu VL</t>
  </si>
  <si>
    <t>-20913654</t>
  </si>
  <si>
    <t>37</t>
  </si>
  <si>
    <t>183902122</t>
  </si>
  <si>
    <t>Odstranění zeminy, substrátu a vsakovací vrstvy z nádob v do 700 mm pl přes 0,30 do 0,60 m2</t>
  </si>
  <si>
    <t>1675368231</t>
  </si>
  <si>
    <t>Odstranění zeminy nebo substrátu a vsakovací vrstvy z nádoby nádoba výšky do 700 mm a plochy přes 0,30 do 0,60 m2</t>
  </si>
  <si>
    <t>https://podminky.urs.cz/item/CS_URS_2023_02/183902122</t>
  </si>
  <si>
    <t>odstranění betonových květináčů</t>
  </si>
  <si>
    <t>4+4+2</t>
  </si>
  <si>
    <t>38</t>
  </si>
  <si>
    <t>184102116</t>
  </si>
  <si>
    <t>Výsadba dřeviny s balem D přes 0,6 do 0,8 m do jamky se zalitím v rovině a svahu do 1:5</t>
  </si>
  <si>
    <t>1176718178</t>
  </si>
  <si>
    <t>Výsadba dřeviny s balem do předem vyhloubené jamky se zalitím v rovině nebo na svahu do 1:5, při průměru balu přes 600 do 800 mm</t>
  </si>
  <si>
    <t>https://podminky.urs.cz/item/CS_URS_2023_02/184102116</t>
  </si>
  <si>
    <t>Poznámka k položce:_x000d_
Výsadba listnatých stromů, včetně dodávky impregnovaných kůlů délky 3 m, spojovacích lišt, úvazků a flexibilní drenážní hadice o pr. 80 mm délky 3m, aplikace jutové omotávky kmene, zálivka po výsadbě</t>
  </si>
  <si>
    <t>39</t>
  </si>
  <si>
    <t>02650301</t>
  </si>
  <si>
    <t>javor babyka</t>
  </si>
  <si>
    <t>665088961</t>
  </si>
  <si>
    <t>40</t>
  </si>
  <si>
    <t>02650302</t>
  </si>
  <si>
    <t>sakura</t>
  </si>
  <si>
    <t>1136274941</t>
  </si>
  <si>
    <t>41</t>
  </si>
  <si>
    <t>02650303</t>
  </si>
  <si>
    <t>Prunus cerasifera nigra</t>
  </si>
  <si>
    <t>1185927836</t>
  </si>
  <si>
    <t>Prunus cekassiefeba nigra</t>
  </si>
  <si>
    <t>42</t>
  </si>
  <si>
    <t>02650304</t>
  </si>
  <si>
    <t>liquidambar</t>
  </si>
  <si>
    <t>-2144613472</t>
  </si>
  <si>
    <t>43</t>
  </si>
  <si>
    <t>184818245</t>
  </si>
  <si>
    <t>Ochrana kmene průměru přes 900 do 1100 mm bedněním výšky přes 2 do 3 m</t>
  </si>
  <si>
    <t>67491715</t>
  </si>
  <si>
    <t>Ochrana kmene bedněním před poškozením stavebním provozem zřízení včetně odstranění výšky bednění přes 2 do 3 m průměru kmene přes 900 do 1100 mm</t>
  </si>
  <si>
    <t>https://podminky.urs.cz/item/CS_URS_2023_02/184818245</t>
  </si>
  <si>
    <t>ochrana vzrostlé zeleně</t>
  </si>
  <si>
    <t>44</t>
  </si>
  <si>
    <t>184911421</t>
  </si>
  <si>
    <t>Mulčování rostlin kůrou tl do 0,1 m v rovině a svahu do 1:5</t>
  </si>
  <si>
    <t>-371935947</t>
  </si>
  <si>
    <t>Mulčování vysazených rostlin mulčovací kůrou, tl. do 100 mm v rovině nebo na svahu do 1:5</t>
  </si>
  <si>
    <t>https://podminky.urs.cz/item/CS_URS_2023_02/184911421</t>
  </si>
  <si>
    <t>45</t>
  </si>
  <si>
    <t>10391100</t>
  </si>
  <si>
    <t>kůra mulčovací VL</t>
  </si>
  <si>
    <t>1143391514</t>
  </si>
  <si>
    <t>36*0,103 'Přepočtené koeficientem množství</t>
  </si>
  <si>
    <t>46</t>
  </si>
  <si>
    <t>18500000R</t>
  </si>
  <si>
    <t>Údržba založených sadovnických úprav v délce 1 rok pravidelné odplevelování ploch, kosení trávníků a zálivka</t>
  </si>
  <si>
    <t>-1749110339</t>
  </si>
  <si>
    <t>Zakládání</t>
  </si>
  <si>
    <t>47</t>
  </si>
  <si>
    <t>21275210R.1</t>
  </si>
  <si>
    <t xml:space="preserve">Trativod z drenážních trubek  DN 150 pro liniové stavby - kompletní provedení vč. výkopu rýhy, lože a obsypu ŠD 8/16</t>
  </si>
  <si>
    <t>906736622</t>
  </si>
  <si>
    <t>flexibilní plastová trativodka DN 150</t>
  </si>
  <si>
    <t>2*55+58+80+25</t>
  </si>
  <si>
    <t>48</t>
  </si>
  <si>
    <t>213141111</t>
  </si>
  <si>
    <t>Zřízení vrstvy z geotextilie v rovině nebo ve sklonu do 1:5 š do 3 m</t>
  </si>
  <si>
    <t>263740978</t>
  </si>
  <si>
    <t>Zřízení vrstvy z geotextilie filtrační, separační, odvodňovací, ochranné, výztužné nebo protierozní v rovině nebo ve sklonu do 1:5, šířky do 3 m</t>
  </si>
  <si>
    <t>https://podminky.urs.cz/item/CS_URS_2023_02/213141111</t>
  </si>
  <si>
    <t>mlatový povrch</t>
  </si>
  <si>
    <t>369,0</t>
  </si>
  <si>
    <t>49</t>
  </si>
  <si>
    <t>69311270</t>
  </si>
  <si>
    <t>geotextilie netkaná separační, ochranná, filtrační, drenážní PES 400g/m2</t>
  </si>
  <si>
    <t>-934525280</t>
  </si>
  <si>
    <t>369*1,1845 'Přepočtené koeficientem množství</t>
  </si>
  <si>
    <t>Vodorovné konstrukce</t>
  </si>
  <si>
    <t>50</t>
  </si>
  <si>
    <t>451573111</t>
  </si>
  <si>
    <t>Lože pod potrubí otevřený výkop ze štěrkopísku</t>
  </si>
  <si>
    <t>1035512915</t>
  </si>
  <si>
    <t>Lože pod potrubí, stoky a drobné objekty v otevřeném výkopu z písku a štěrkopísku do 63 mm</t>
  </si>
  <si>
    <t>https://podminky.urs.cz/item/CS_URS_2023_02/451573111</t>
  </si>
  <si>
    <t>potrubí</t>
  </si>
  <si>
    <t>ŠP podsyp tl. 0,15 m</t>
  </si>
  <si>
    <t>244,5*0,8*0,15</t>
  </si>
  <si>
    <t>Schodišťové konstrukce a rampy</t>
  </si>
  <si>
    <t>51</t>
  </si>
  <si>
    <t>434191423</t>
  </si>
  <si>
    <t>Osazení schodišťových stupňů kamenných pemrlovaných na desku - do betonu tl. 100 mm</t>
  </si>
  <si>
    <t>-1741201702</t>
  </si>
  <si>
    <t>Osazování schodišťových stupňů kamenných s vyspárováním styčných spár, s provizorním dřevěným zábradlím a dočasným zakrytím stupnic prkny na desku, stupňů pemrlovaných nebo ostatních</t>
  </si>
  <si>
    <t>https://podminky.urs.cz/item/CS_URS_2023_02/434191423</t>
  </si>
  <si>
    <t>kamenné stupně žula řezaná</t>
  </si>
  <si>
    <t>rozm. 250x250 mm</t>
  </si>
  <si>
    <t>2*3,3</t>
  </si>
  <si>
    <t>4*0,85</t>
  </si>
  <si>
    <t>1*0,6</t>
  </si>
  <si>
    <t>1*5,1</t>
  </si>
  <si>
    <t>1*6,0</t>
  </si>
  <si>
    <t>1*4,2</t>
  </si>
  <si>
    <t>1*2,5</t>
  </si>
  <si>
    <t>rozm. 250x300 mm</t>
  </si>
  <si>
    <t>7,0</t>
  </si>
  <si>
    <t>52</t>
  </si>
  <si>
    <t>583880R1</t>
  </si>
  <si>
    <t>stupeň schodišťový žulový plný 250x250x1000mm rovný - řezaný a tryskaný</t>
  </si>
  <si>
    <t>1617228552</t>
  </si>
  <si>
    <t>53</t>
  </si>
  <si>
    <t>583880R2</t>
  </si>
  <si>
    <t>stupeň schodišťový žulový plný 250x300x1000mm rovný - řezaný a tryskaný</t>
  </si>
  <si>
    <t>1871105027</t>
  </si>
  <si>
    <t>Komunikace pozemní</t>
  </si>
  <si>
    <t>54</t>
  </si>
  <si>
    <t>564752111</t>
  </si>
  <si>
    <t>Podklad z vibrovaného štěrku VŠ tl 150 mm - 0/63</t>
  </si>
  <si>
    <t>1591350407</t>
  </si>
  <si>
    <t>Podklad nebo kryt z vibrovaného štěrku VŠ s rozprostřením, vlhčením a zhutněním, po zhutnění tl. 150 mm</t>
  </si>
  <si>
    <t>https://podminky.urs.cz/item/CS_URS_2023_02/564752111</t>
  </si>
  <si>
    <t>55</t>
  </si>
  <si>
    <t>564851111</t>
  </si>
  <si>
    <t>Podklad ze štěrkodrtě ŠD plochy přes 100 m2 tl 150 mm - 0/63</t>
  </si>
  <si>
    <t>-1204120515</t>
  </si>
  <si>
    <t>Podklad ze štěrkodrti ŠD s rozprostřením a zhutněním plochy přes 100 m2, po zhutnění tl. 150 mm</t>
  </si>
  <si>
    <t>https://podminky.urs.cz/item/CS_URS_2023_02/564851111</t>
  </si>
  <si>
    <t>2*1546+1588,5+1967,6+31,9+46,2+67,8+2*9,2+182,5+99,11+3,5+1,75+8,38</t>
  </si>
  <si>
    <t>-3124,0</t>
  </si>
  <si>
    <t>56</t>
  </si>
  <si>
    <t>564932111</t>
  </si>
  <si>
    <t>Podklad z mechanicky zpevněného kameniva MZK tl 100 mm - 0/32</t>
  </si>
  <si>
    <t>-2044973399</t>
  </si>
  <si>
    <t>Podklad z mechanicky zpevněného kameniva MZK (minerální beton) s rozprostřením a s hutněním, po zhutnění tl. 100 mm</t>
  </si>
  <si>
    <t>https://podminky.urs.cz/item/CS_URS_2023_02/564932111</t>
  </si>
  <si>
    <t>mlat</t>
  </si>
  <si>
    <t>57</t>
  </si>
  <si>
    <t>56498211R</t>
  </si>
  <si>
    <t>Podklad z mechanicky zpevněného kameniva MZK tl 400 mm - 0/4</t>
  </si>
  <si>
    <t>-716423755</t>
  </si>
  <si>
    <t>Podklad z mechanicky zpevněného kameniva MZK tl 400 mm</t>
  </si>
  <si>
    <t>58</t>
  </si>
  <si>
    <t>565165112</t>
  </si>
  <si>
    <t>Asfaltový beton vrstva podkladní ACP 16+ (obalované kamenivo OKS) tl 90 mm š do 3 m</t>
  </si>
  <si>
    <t>754343962</t>
  </si>
  <si>
    <t>Asfaltový beton vrstva podkladní ACP 16 (obalované kamenivo střednězrnné - OKS) s rozprostřením a zhutněním v pruhu šířky přes 1,5 do 3 m, po zhutnění tl. 90 mm</t>
  </si>
  <si>
    <t>https://podminky.urs.cz/item/CS_URS_2023_02/565165112</t>
  </si>
  <si>
    <t>64,0</t>
  </si>
  <si>
    <t>59</t>
  </si>
  <si>
    <t>567122110.1</t>
  </si>
  <si>
    <t>Podklad ze směsi stmelené cementem SC C 8/10 (KSC I) tl 100 mm</t>
  </si>
  <si>
    <t>1934531292</t>
  </si>
  <si>
    <t>Podklad ze směsi stmelené cementem SC bez dilatačních spár, s rozprostřením a zhutněním SC C 8/10 (KSC I), po zhutnění tl. 100 mm</t>
  </si>
  <si>
    <t>1588,5+46,2+67,8</t>
  </si>
  <si>
    <t>60</t>
  </si>
  <si>
    <t>567122114</t>
  </si>
  <si>
    <t>Podklad ze směsi stmelené cementem SC C 8/10 (KSC I) tl 150 mm</t>
  </si>
  <si>
    <t>-1903880391</t>
  </si>
  <si>
    <t>Podklad ze směsi stmelené cementem SC bez dilatačních spár, s rozprostřením a zhutněním SC C 8/10 (KSC I), po zhutnění tl. 150 mm</t>
  </si>
  <si>
    <t>https://podminky.urs.cz/item/CS_URS_2023_02/567122114</t>
  </si>
  <si>
    <t>80,0+9,2+9,2+1967,6+31,9</t>
  </si>
  <si>
    <t>-80,0</t>
  </si>
  <si>
    <t>61</t>
  </si>
  <si>
    <t>573191111</t>
  </si>
  <si>
    <t>Postřik infiltrační kationaktivní emulzí v množství 1 kg/m2 - PI-E</t>
  </si>
  <si>
    <t>-172042459</t>
  </si>
  <si>
    <t>Postřik infiltrační kationaktivní emulzí v množství 1,00 kg/m2</t>
  </si>
  <si>
    <t>https://podminky.urs.cz/item/CS_URS_2023_02/573191111</t>
  </si>
  <si>
    <t>62</t>
  </si>
  <si>
    <t>573231106</t>
  </si>
  <si>
    <t>Postřik živičný spojovací ze silniční emulze v množství 0,30 kg/m2 - PS-E</t>
  </si>
  <si>
    <t>332193506</t>
  </si>
  <si>
    <t>Postřik spojovací PS bez posypu kamenivem ze silniční emulze, v množství 0,30 kg/m2</t>
  </si>
  <si>
    <t>https://podminky.urs.cz/item/CS_URS_2023_02/573231106</t>
  </si>
  <si>
    <t>64,0*2</t>
  </si>
  <si>
    <t>63</t>
  </si>
  <si>
    <t>577144111</t>
  </si>
  <si>
    <t>Asfaltový beton vrstva obrusná ACO 11+ (ABS) tř. I tl 50 mm š do 3 m z nemodifikovaného asfaltu</t>
  </si>
  <si>
    <t>439878522</t>
  </si>
  <si>
    <t>Asfaltový beton vrstva obrusná ACO 11+ (ABS) s rozprostřením a se zhutněním z nemodifikovaného asfaltu v pruhu šířky do 3 m tř. I, po zhutnění tl. 50 mm</t>
  </si>
  <si>
    <t>https://podminky.urs.cz/item/CS_URS_2023_02/577144111</t>
  </si>
  <si>
    <t>28+36</t>
  </si>
  <si>
    <t>64</t>
  </si>
  <si>
    <t>577155112</t>
  </si>
  <si>
    <t>Asfaltový beton vrstva ložní ACL 16+ (ABH) tl 60 mm š do 3 m z nemodifikovaného asfaltu</t>
  </si>
  <si>
    <t>799244</t>
  </si>
  <si>
    <t>Asfaltový beton vrstva ložní ACL 16 (ABH) s rozprostřením a zhutněním z nemodifikovaného asfaltu v pruhu šířky do 3 m, po zhutnění tl. 60 mm</t>
  </si>
  <si>
    <t>https://podminky.urs.cz/item/CS_URS_2023_02/577155112</t>
  </si>
  <si>
    <t>65</t>
  </si>
  <si>
    <t>591211111</t>
  </si>
  <si>
    <t xml:space="preserve">Kladení dlažby z kostek drobných z kamene do lože z kameniva těženého tl 50 mm </t>
  </si>
  <si>
    <t>-1535779300</t>
  </si>
  <si>
    <t>Kladení dlažby z kostek s provedením lože do tl. 50 mm, s vyplněním spár, s dvojím beraněním a se smetením přebytečného materiálu na krajnici drobných z kamene, do lože z kameniva těženého</t>
  </si>
  <si>
    <t>https://podminky.urs.cz/item/CS_URS_2023_02/591211111</t>
  </si>
  <si>
    <t>dlažba z kamenných kostek - štípaná žula</t>
  </si>
  <si>
    <t>1967,6 "světle šedá</t>
  </si>
  <si>
    <t>31,9 "antracit</t>
  </si>
  <si>
    <t>66</t>
  </si>
  <si>
    <t>58381007-1</t>
  </si>
  <si>
    <t>kostka dlažební žula drobná 100/100/100 štípaná - světle šedá</t>
  </si>
  <si>
    <t>816715951</t>
  </si>
  <si>
    <t>kostka dlažební žula drobná 10/10</t>
  </si>
  <si>
    <t>kamenná dlažba do drtě 100/100/100 štípaná - světle šedá</t>
  </si>
  <si>
    <t xml:space="preserve">1967,6-1200,0  "nákup nové dlažby</t>
  </si>
  <si>
    <t>767,6*1,05 'Přepočtené koeficientem množství</t>
  </si>
  <si>
    <t>67</t>
  </si>
  <si>
    <t>58381007-2</t>
  </si>
  <si>
    <t>kostka dlažební žula drobná 100/100/100 štípaná - antracit</t>
  </si>
  <si>
    <t>-226904676</t>
  </si>
  <si>
    <t>kamenná dlažba do drtě 100/100/100 štípaná - antracit</t>
  </si>
  <si>
    <t>31,9 "oddělení parkovacích stání</t>
  </si>
  <si>
    <t>31,9*1,05 'Přepočtené koeficientem množství</t>
  </si>
  <si>
    <t>68</t>
  </si>
  <si>
    <t>591411111</t>
  </si>
  <si>
    <t>Kladení dlažby z mozaiky jednobarevné komunikací pro pěší lože z kameniva</t>
  </si>
  <si>
    <t>734137882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</si>
  <si>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</si>
  <si>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>https://podminky.urs.cz/item/CS_URS_2023_02/591411111</t>
  </si>
  <si>
    <t>kamenná mozaika 50/60 - mix růžová, světle šedá, tmavě šedá</t>
  </si>
  <si>
    <t>1588,5</t>
  </si>
  <si>
    <t>69</t>
  </si>
  <si>
    <t>58381005</t>
  </si>
  <si>
    <t>kostka dlažební mozaika žula - mix růžová, světle šedá, tmavě šedá</t>
  </si>
  <si>
    <t>487210374</t>
  </si>
  <si>
    <t>kostka dlažební mozaika žula 5/6 šedá</t>
  </si>
  <si>
    <t>nákup nové mozaiky (použito 1200 m2 původní)</t>
  </si>
  <si>
    <t>mix růžová, světle šedá, tmavě šedá</t>
  </si>
  <si>
    <t>1588,5-1200,0</t>
  </si>
  <si>
    <t>388,5*1,05 'Přepočtené koeficientem množství</t>
  </si>
  <si>
    <t>70</t>
  </si>
  <si>
    <t>596811120</t>
  </si>
  <si>
    <t>Kladení betonové dlažby komunikací pro pěší do lože z kameniva vel do 0,09 m2 plochy do 50 m2</t>
  </si>
  <si>
    <t>1948721475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</si>
  <si>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</si>
  <si>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https://podminky.urs.cz/item/CS_URS_2023_02/596811120</t>
  </si>
  <si>
    <t xml:space="preserve">Poznámka k souboru cen:_x000d_
1. V cenách jsou započteny i náklady na dodání hmot pro lože a na dodání materiálu pro výplň spár. 2. V cenách nejsou započteny náklady na dodání dlaždic, které se oceňují ve specifikaci; ztratné lze dohodnout u plochy a) do 100 m2 ve výši 3 %, b) přes 100 do 300 m2 ve výši 2 %, c) přes 300 m2 ve výši 1 %. 3. Část lože přesahující tloušťku 30 mm se oceňuje cenami souboru cen 451 . . -9 . Příplatek za každých dalších 10 mm tloušťky podkladu nebo lože. </t>
  </si>
  <si>
    <t>hladká dlažba z umělého kamene 30 - bílý - lemování reliéfní dlažby</t>
  </si>
  <si>
    <t>46,2</t>
  </si>
  <si>
    <t>reliéfní dlažba z umělého kamene 30 - bílý</t>
  </si>
  <si>
    <t>67,8</t>
  </si>
  <si>
    <t>hladká dlažba z umělého kamene 60 - bílý - sjezd</t>
  </si>
  <si>
    <t>9,2</t>
  </si>
  <si>
    <t>reliéfní dlažba z umělého kamene 60 - bílý - sjezd</t>
  </si>
  <si>
    <t>71</t>
  </si>
  <si>
    <t>5924501R</t>
  </si>
  <si>
    <t>dlaždice s hladkým povrchem umělý kámen - bílý tl. 30</t>
  </si>
  <si>
    <t>178337598</t>
  </si>
  <si>
    <t>hladká dlažba z umělého kamene odstín bílý tl. 30 mm (např. COMCON)</t>
  </si>
  <si>
    <t>hladká dlažba z umělého kamene 30 - bílý</t>
  </si>
  <si>
    <t>46,2*1,15 'Přepočtené koeficientem množství</t>
  </si>
  <si>
    <t>72</t>
  </si>
  <si>
    <t>5924502R</t>
  </si>
  <si>
    <t>dlaždice s reliérním povrchem umělý kámen - bílý tl. 30</t>
  </si>
  <si>
    <t>-907323373</t>
  </si>
  <si>
    <t xml:space="preserve">reliéfní dlažba z umělého kamene odstín bílý tl. 30 mm (např. COMCON)
</t>
  </si>
  <si>
    <t>67,8*1,15 'Přepočtené koeficientem množství</t>
  </si>
  <si>
    <t>73</t>
  </si>
  <si>
    <t>5924504R</t>
  </si>
  <si>
    <t>dlaždice s hladkým povrchem umělý kámen - bílý tl. 60</t>
  </si>
  <si>
    <t>-1656235845</t>
  </si>
  <si>
    <t xml:space="preserve">hladká dlažba z umělého kamene odstín bílý tl. 60 mm (např. COMCON)
</t>
  </si>
  <si>
    <t>hladká dlažba z umělého kamene 60 - bílý</t>
  </si>
  <si>
    <t>9,2*1,15 'Přepočtené koeficientem množství</t>
  </si>
  <si>
    <t>74</t>
  </si>
  <si>
    <t>5924503R</t>
  </si>
  <si>
    <t>dlaždice s reliérním povrchem umělý kámen - bílý tl. 60</t>
  </si>
  <si>
    <t>1707962914</t>
  </si>
  <si>
    <t xml:space="preserve">reliéfní dlažba z umělého kamene odstín bílý tl. 60 mm (např. COMCON)
</t>
  </si>
  <si>
    <t>reliéfní dlažba z umělého kamene 60 - bílý</t>
  </si>
  <si>
    <t>Trubní vedení</t>
  </si>
  <si>
    <t>75</t>
  </si>
  <si>
    <t>871313121</t>
  </si>
  <si>
    <t>Montáž kanalizačního potrubí z PVC těsněné gumovým kroužkem otevřený výkop sklon do 20 % DN 160, vč. napojení</t>
  </si>
  <si>
    <t>1531671211</t>
  </si>
  <si>
    <t>Montáž kanalizačního potrubí z plastů z tvrdého PVC těsněných gumovým kroužkem v otevřeném výkopu ve sklonu do 20 % DN 160</t>
  </si>
  <si>
    <t>https://podminky.urs.cz/item/CS_URS_2023_02/871313121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</si>
  <si>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 2. V cenách potrubí z trubek polyetylenových a polypropylenových nejsou započteny náklady na dodání tvarovek použitých pro napojení na jiný druh potrubí; tvarovky se oceňují ve specifikaci. 3. Ztratné lze dohodnout: a) u trub kanalizačních z tvrdého PVC ve směrné výši 3 %, b) u trub polyetylenových a polypropylenových ve směrné výši 1,5. </t>
  </si>
  <si>
    <t>"odvodnění"</t>
  </si>
  <si>
    <t>13+5,5+2,5+4+3+9,5+5+5,5+14,75+2+3+8+6</t>
  </si>
  <si>
    <t>76</t>
  </si>
  <si>
    <t>28611174</t>
  </si>
  <si>
    <t>trubka kanalizační PVC DN 160x3000 mm SN 10</t>
  </si>
  <si>
    <t>-756764614</t>
  </si>
  <si>
    <t>81,75*1,1 'Přepočtené koeficientem množství</t>
  </si>
  <si>
    <t>77</t>
  </si>
  <si>
    <t>871353121</t>
  </si>
  <si>
    <t>Montáž kanalizačního potrubí z PVC těsněné gumovým kroužkem otevřený výkop sklon do 20 % DN 200, vč. napojení</t>
  </si>
  <si>
    <t>-1139816310</t>
  </si>
  <si>
    <t>Montáž kanalizačního potrubí z plastů z tvrdého PVC těsněných gumovým kroužkem v otevřeném výkopu ve sklonu do 20 % DN 200</t>
  </si>
  <si>
    <t>https://podminky.urs.cz/item/CS_URS_2023_02/871353121</t>
  </si>
  <si>
    <t>10,5+16+18</t>
  </si>
  <si>
    <t>78</t>
  </si>
  <si>
    <t>28611177</t>
  </si>
  <si>
    <t>trubka kanalizační PVC DN 200x3000mm SN10</t>
  </si>
  <si>
    <t>-1715078028</t>
  </si>
  <si>
    <t>44,5*1,1 'Přepočtené koeficientem množství</t>
  </si>
  <si>
    <t>79</t>
  </si>
  <si>
    <t>871363121</t>
  </si>
  <si>
    <t>Montáž kanalizačního potrubí z PVC těsněné gumovým kroužkem otevřený výkop sklon do 20 % DN 250, vč. napojení</t>
  </si>
  <si>
    <t>481761905</t>
  </si>
  <si>
    <t>Montáž kanalizačního potrubí z plastů z tvrdého PVC těsněných gumovým kroužkem v otevřeném výkopu ve sklonu do 20 % DN 250</t>
  </si>
  <si>
    <t>https://podminky.urs.cz/item/CS_URS_2023_02/871363121</t>
  </si>
  <si>
    <t>80</t>
  </si>
  <si>
    <t>28611179</t>
  </si>
  <si>
    <t>trubka kanalizační PVC DN 250x3000mm SN10</t>
  </si>
  <si>
    <t>-1056774393</t>
  </si>
  <si>
    <t>25*1,1 'Přepočtené koeficientem množství</t>
  </si>
  <si>
    <t>81</t>
  </si>
  <si>
    <t>871373121</t>
  </si>
  <si>
    <t>Montáž kanalizačního potrubí z PVC těsněné gumovým kroužkem otevřený výkop sklon do 20 % DN 315</t>
  </si>
  <si>
    <t>385658235</t>
  </si>
  <si>
    <t>Montáž kanalizačního potrubí z plastů z tvrdého PVC těsněných gumovým kroužkem v otevřeném výkopu ve sklonu do 20 % DN 315</t>
  </si>
  <si>
    <t>39,0+53,8</t>
  </si>
  <si>
    <t>82</t>
  </si>
  <si>
    <t>28611182</t>
  </si>
  <si>
    <t>trubka kanalizační PVC DN 315x6000mm SN10</t>
  </si>
  <si>
    <t>-814249129</t>
  </si>
  <si>
    <t>92,8*1,1 'Přepočtené koeficientem množství</t>
  </si>
  <si>
    <t>83</t>
  </si>
  <si>
    <t>89120001R</t>
  </si>
  <si>
    <t>Výšková úprava kanalizačních šachet</t>
  </si>
  <si>
    <t>1021354927</t>
  </si>
  <si>
    <t>výšková úprava šachet</t>
  </si>
  <si>
    <t>2+1+1+2+3+2+2+1+2+1+2</t>
  </si>
  <si>
    <t>84</t>
  </si>
  <si>
    <t>89120002R</t>
  </si>
  <si>
    <t>Výšková úprava uliční vpusti</t>
  </si>
  <si>
    <t>-582788129</t>
  </si>
  <si>
    <t>výšková úprava uliční vpusti</t>
  </si>
  <si>
    <t>1+1</t>
  </si>
  <si>
    <t>85</t>
  </si>
  <si>
    <t>89120003R</t>
  </si>
  <si>
    <t>Výšková úprava vodovodní šoupě</t>
  </si>
  <si>
    <t>1651655061</t>
  </si>
  <si>
    <t>86</t>
  </si>
  <si>
    <t>894411112</t>
  </si>
  <si>
    <t>Dodávka a montáž šachta betonová prefa DN 1000 - kompletní provedení vč. zemních prací, podsypu, zpětného zásypu, poklop litinový do silnice DN 600, hloubka šachet cca 2,0 m</t>
  </si>
  <si>
    <t>-1892852174</t>
  </si>
  <si>
    <t>šachta betonová DN 1000</t>
  </si>
  <si>
    <t>87</t>
  </si>
  <si>
    <t>89594111R</t>
  </si>
  <si>
    <t>Dodávka a montáž uliční vpusti - kompletní provedení, vč. včetně výkopu jámy, odvozu výkopku na skládku zhotovitele, poplatku za uložení, zhutnění obsypu vpusti</t>
  </si>
  <si>
    <t>1482385723</t>
  </si>
  <si>
    <t>Dodávka a montáž uliční boční vpusti - vč. včetně výkopu jámy, odvozu výkopku na skládku zhotovitele, poplatku za uložení, zhutnění obsypu vpusti</t>
  </si>
  <si>
    <t>uliční vpusť</t>
  </si>
  <si>
    <t>88</t>
  </si>
  <si>
    <t>89923112R</t>
  </si>
  <si>
    <t>Výšková úprava plynárenského zařízení (šoupě)</t>
  </si>
  <si>
    <t>704429486</t>
  </si>
  <si>
    <t>Výšková úprava hydrantu</t>
  </si>
  <si>
    <t xml:space="preserve">Poznámka k souboru cen:_x000d_
1. V cenách jsou započteny i náklady na: a) odbourání dosavadního krytu, podkladu, nadezdívky nebo prstence s odklizením vybouraných hmot do 3 m, b) zarovnání plochy nadezdívky cementovou maltou, c) podbetonování nebo podezdění rámu, d) odstranění a znovuosazení rámu, poklopu, mříže, krycího hrnce nebo hydrantu, e) úpravu a doplnění krytu popř. podkladu vozovky v místě provedené výškové úpravy. 2. V cenách nejsou započteny náklady na příp. nutné dodání nové mříže, rámu, poklopu nebo krycího hrnce. Jejich dodání se oceňuje ve specifikaci, ztratné se nestanoví. </t>
  </si>
  <si>
    <t>výšková úprava plynárenského zařízení - šoupě</t>
  </si>
  <si>
    <t>Ostatní konstrukce a práce, bourání</t>
  </si>
  <si>
    <t>89</t>
  </si>
  <si>
    <t>910000001</t>
  </si>
  <si>
    <t>Dodávka a montáž betonový odvodňovací žlab s litinovou mříží D400 250/200/1000, vč. betonového lože tl. 0,1 m</t>
  </si>
  <si>
    <t>-6906409</t>
  </si>
  <si>
    <t xml:space="preserve">odvodňovací betonový žlab s litinovou mříží </t>
  </si>
  <si>
    <t>4,5</t>
  </si>
  <si>
    <t>90</t>
  </si>
  <si>
    <t>91211211R</t>
  </si>
  <si>
    <t>Montáž sloupku zahrazovacího, do betonu</t>
  </si>
  <si>
    <t>-1244405421</t>
  </si>
  <si>
    <t>Montáž sloupku zahrazovacího</t>
  </si>
  <si>
    <t>sloupek zahrazovací, osazený do betonu</t>
  </si>
  <si>
    <t>91</t>
  </si>
  <si>
    <t>7491016R</t>
  </si>
  <si>
    <t>zahrazovací sloupek pevný, odlitek z litiny kónického tvaru s kruhovým zakončením na hlavě sloupku</t>
  </si>
  <si>
    <t>-22991706</t>
  </si>
  <si>
    <t>sloupek zahrazovací - pevný, kovový</t>
  </si>
  <si>
    <t>92</t>
  </si>
  <si>
    <t>91211212R</t>
  </si>
  <si>
    <t>Montáž řetězu zahrazovacího k sloupkům</t>
  </si>
  <si>
    <t>-1131125225</t>
  </si>
  <si>
    <t>Montáž řetězu zahrazovacího</t>
  </si>
  <si>
    <t>zahrazovací sloupky s řetězem</t>
  </si>
  <si>
    <t>125,0</t>
  </si>
  <si>
    <t>93</t>
  </si>
  <si>
    <t>5923148R</t>
  </si>
  <si>
    <t>řetěz k zahrazovacím sloukům</t>
  </si>
  <si>
    <t>1082481656</t>
  </si>
  <si>
    <t>94</t>
  </si>
  <si>
    <t>91411001R</t>
  </si>
  <si>
    <t>Odstranění infotabule vč. uchycení do země</t>
  </si>
  <si>
    <t>-653428523</t>
  </si>
  <si>
    <t>95</t>
  </si>
  <si>
    <t>91411002R</t>
  </si>
  <si>
    <t>Přemístění infotabule vč. uchycení do země</t>
  </si>
  <si>
    <t>-1415545977</t>
  </si>
  <si>
    <t>96</t>
  </si>
  <si>
    <t>91411003R</t>
  </si>
  <si>
    <t>Přemístění info označníku</t>
  </si>
  <si>
    <t>-2046671322</t>
  </si>
  <si>
    <t>97</t>
  </si>
  <si>
    <t>914111111</t>
  </si>
  <si>
    <t>Montáž svislé dopravní značky základní velikosti do 1 m2 objímkami na sloupky nebo konzoly</t>
  </si>
  <si>
    <t>-1991293162</t>
  </si>
  <si>
    <t>https://podminky.urs.cz/item/CS_URS_2023_02/914111111</t>
  </si>
  <si>
    <t>Poznámka k položce:_x000d_
bude osazeno na sloup</t>
  </si>
  <si>
    <t>98</t>
  </si>
  <si>
    <t>40445622</t>
  </si>
  <si>
    <t>informativní značky provozní IP1-IP3, IP4b-IP7, IP10a, b 750x750mm - IP4b, IP6, IP2</t>
  </si>
  <si>
    <t>661956420</t>
  </si>
  <si>
    <t>informativní značky provozní IP1-IP3, IP4b-IP7, IP10a, b 750x750mm</t>
  </si>
  <si>
    <t xml:space="preserve">"dopravní značka  IP4b"  1</t>
  </si>
  <si>
    <t xml:space="preserve">"dopravní značka  IP6" 1*8</t>
  </si>
  <si>
    <t xml:space="preserve">"dopravní značka  IP2" 1*8</t>
  </si>
  <si>
    <t>99</t>
  </si>
  <si>
    <t>40445612</t>
  </si>
  <si>
    <t>značky upravující přednost P2, P3, P8 750mm - P2, P3</t>
  </si>
  <si>
    <t>-938323506</t>
  </si>
  <si>
    <t>značky upravující přednost P2, P3, P8 750mm</t>
  </si>
  <si>
    <t>"dopravní značka P2" 1+1</t>
  </si>
  <si>
    <t>"dopravní značka P3" 1</t>
  </si>
  <si>
    <t>40445620</t>
  </si>
  <si>
    <t>zákazové, příkazové dopravní značky B1-B34, C1-15 700mm - B2, B24b, B28</t>
  </si>
  <si>
    <t>1339260797</t>
  </si>
  <si>
    <t>zákazové, příkazové dopravní značky B1-B34, C1-15 700mm</t>
  </si>
  <si>
    <t>"dopravní značka B2" 3</t>
  </si>
  <si>
    <t>"dopravní značka B24b" 1</t>
  </si>
  <si>
    <t>"dopravní značka B28" 1</t>
  </si>
  <si>
    <t>101</t>
  </si>
  <si>
    <t>40445625</t>
  </si>
  <si>
    <t>informativní značky provozní IP8, IP9, IP11-IP13 500x700mm - IP11b, IP12</t>
  </si>
  <si>
    <t>-316513360</t>
  </si>
  <si>
    <t>informativní značky provozní IP8, IP9, IP11-IP13 500x700mm</t>
  </si>
  <si>
    <t>"dopravní značka IP12" 3</t>
  </si>
  <si>
    <t>"dopravní značka IP11b" 1</t>
  </si>
  <si>
    <t>102</t>
  </si>
  <si>
    <t>40445650</t>
  </si>
  <si>
    <t>dodatkové tabulky E7, E12, E13 500x300mm - E7b</t>
  </si>
  <si>
    <t>-1989719313</t>
  </si>
  <si>
    <t>dodatkové tabulky E7, E12, E13 500x300mm</t>
  </si>
  <si>
    <t>"dopravní značka E7b" 1</t>
  </si>
  <si>
    <t>103</t>
  </si>
  <si>
    <t>40445645</t>
  </si>
  <si>
    <t>informativní značky jiné IJ4b 500mm</t>
  </si>
  <si>
    <t>902310355</t>
  </si>
  <si>
    <t>"dopravní značka IJ4b" 1</t>
  </si>
  <si>
    <t>104</t>
  </si>
  <si>
    <t>40445651</t>
  </si>
  <si>
    <t>informativní značky zónové IZ1, IZ2, IZ8 1000x1000mm - IZ8a, IZ8b</t>
  </si>
  <si>
    <t>1362953170</t>
  </si>
  <si>
    <t>informativní značky zónové IZ1, IZ2, IZ8 1000x1000mm</t>
  </si>
  <si>
    <t>"dopravní značka IZ8a" 4</t>
  </si>
  <si>
    <t>"dopravní značka IZ8b" 4</t>
  </si>
  <si>
    <t>105</t>
  </si>
  <si>
    <t>40445615</t>
  </si>
  <si>
    <t>značky upravující přednost P6 700mm</t>
  </si>
  <si>
    <t>1174805788</t>
  </si>
  <si>
    <t>"dopravní značka P6" 3</t>
  </si>
  <si>
    <t>106</t>
  </si>
  <si>
    <t>40445608</t>
  </si>
  <si>
    <t>značky upravující přednost P1, P4 700mm - P4</t>
  </si>
  <si>
    <t>-1270008539</t>
  </si>
  <si>
    <t>značky upravující přednost P1, P4 700mm</t>
  </si>
  <si>
    <t>"dopravní značka P4" 1*2</t>
  </si>
  <si>
    <t>107</t>
  </si>
  <si>
    <t>-888742595</t>
  </si>
  <si>
    <t>108</t>
  </si>
  <si>
    <t>40445647</t>
  </si>
  <si>
    <t>dodatkové tabulky E1, E2a,b , E6, E9, E10 E12c, E17 500x500mm - E2b</t>
  </si>
  <si>
    <t>294710932</t>
  </si>
  <si>
    <t>dodatkové tabulky E1, E2a,b , E6, E9, E10 E12c, E17 500x500mm</t>
  </si>
  <si>
    <t>"dopravní značka E2b" 1</t>
  </si>
  <si>
    <t>109</t>
  </si>
  <si>
    <t>91412000R</t>
  </si>
  <si>
    <t>Odstranění uliční vpusti</t>
  </si>
  <si>
    <t>1408340666</t>
  </si>
  <si>
    <t xml:space="preserve">odstranění uliční vpusti </t>
  </si>
  <si>
    <t>110</t>
  </si>
  <si>
    <t>91412001R</t>
  </si>
  <si>
    <t>Odstranění šachty</t>
  </si>
  <si>
    <t>-533719585</t>
  </si>
  <si>
    <t>111</t>
  </si>
  <si>
    <t>914511111</t>
  </si>
  <si>
    <t>Montáž sloupku dopravních značek délky do 3,5 m s betonovým základem</t>
  </si>
  <si>
    <t>922609658</t>
  </si>
  <si>
    <t xml:space="preserve">Montáž sloupku dopravních značek  délky do 3,5 m do betonového základu</t>
  </si>
  <si>
    <t>https://podminky.urs.cz/item/CS_URS_2023_02/914511111</t>
  </si>
  <si>
    <t>1+4+4+8+3+3+1+1+3+1+1+1+1+2</t>
  </si>
  <si>
    <t>112</t>
  </si>
  <si>
    <t>40445225</t>
  </si>
  <si>
    <t>sloupek Zn pro dopravní značku D 60mm v 3,5m</t>
  </si>
  <si>
    <t>-1363939368</t>
  </si>
  <si>
    <t>113</t>
  </si>
  <si>
    <t>915131115</t>
  </si>
  <si>
    <t>Vodorovné dopravní značení přechody pro chodce, šipky, symboly základní žlutá barva</t>
  </si>
  <si>
    <t>474430651</t>
  </si>
  <si>
    <t>Vodorovné dopravní značení stříkané barvou přechody pro chodce, šipky, symboly žluté základní</t>
  </si>
  <si>
    <t>https://podminky.urs.cz/item/CS_URS_2023_02/915131115</t>
  </si>
  <si>
    <t xml:space="preserve">vodorovné dopravní značení </t>
  </si>
  <si>
    <t>3,0</t>
  </si>
  <si>
    <t>114</t>
  </si>
  <si>
    <t>915621111</t>
  </si>
  <si>
    <t>Předznačení vodorovného plošného značení</t>
  </si>
  <si>
    <t>-747537372</t>
  </si>
  <si>
    <t xml:space="preserve">Předznačení pro vodorovné značení  stříkané barvou nebo prováděné z nátěrových hmot plošné šipky, symboly, nápisy</t>
  </si>
  <si>
    <t>https://podminky.urs.cz/item/CS_URS_2023_02/915621111</t>
  </si>
  <si>
    <t xml:space="preserve">Poznámka k souboru cen:_x000d_
1. Množství měrných jednotek se určuje: a) pro cenu -1111 v m délky dělicí čáry nebo vodícího proužku (včetně mezer), b) pro cenu -1112 v m2 natírané nebo stříkané plochy. </t>
  </si>
  <si>
    <t>115</t>
  </si>
  <si>
    <t>916241113</t>
  </si>
  <si>
    <t>Osazení obrubníku kamenného ležatého s boční opěrou do lože z betonu prostého - do betonového lože C20/25 - XC3</t>
  </si>
  <si>
    <t>-2012129103</t>
  </si>
  <si>
    <t>Osazení obrubníku kamenného se zřízením lože, s vyplněním a zatřením spár cementovou maltou ležatého s boční opěrou z betonu prostého, do lože z betonu prostého</t>
  </si>
  <si>
    <t>https://podminky.urs.cz/item/CS_URS_2023_02/916241113</t>
  </si>
  <si>
    <t>kamenná obruba štípaná žula 400/250/1000 - BUS</t>
  </si>
  <si>
    <t>14,0</t>
  </si>
  <si>
    <t>116</t>
  </si>
  <si>
    <t>5838003R</t>
  </si>
  <si>
    <t>kamenná obruba 400/250/1000 žula štípaná (BUS)</t>
  </si>
  <si>
    <t>57360087</t>
  </si>
  <si>
    <t>14*1,02 'Přepočtené koeficientem množství</t>
  </si>
  <si>
    <t>117</t>
  </si>
  <si>
    <t>916241213.1</t>
  </si>
  <si>
    <t>Osazení obrubníku kamenného stojatého s boční opěrou do lože z betonu prostého - do betonového lože C20/25 - XC3</t>
  </si>
  <si>
    <t>-1088618242</t>
  </si>
  <si>
    <t xml:space="preserve">Osazení chodníkového obrubníku betonového se zřízením lože, s vyplněním a zatřením spár cementovou maltou stojatého s boční opěrou z betonu prostého, do lože z betonu prostého
</t>
  </si>
  <si>
    <t>https://podminky.urs.cz/item/CS_URS_2023_02/916241213.1</t>
  </si>
  <si>
    <t xml:space="preserve">kamenný krajník štípaný  120/250/750 (500)</t>
  </si>
  <si>
    <t>825,9</t>
  </si>
  <si>
    <t xml:space="preserve">kamenná obruba  štípaná  250/250/500 (1000)</t>
  </si>
  <si>
    <t>730,0</t>
  </si>
  <si>
    <t>118</t>
  </si>
  <si>
    <t>58380202</t>
  </si>
  <si>
    <t>kamenný krajník 120/250/750 (500) žula štípaná</t>
  </si>
  <si>
    <t>-587442274</t>
  </si>
  <si>
    <t>kamenný krajník 120/250/750 žula štípaná</t>
  </si>
  <si>
    <t>825,9*1,05 'Přepočtené koeficientem množství</t>
  </si>
  <si>
    <t>119</t>
  </si>
  <si>
    <t>58380203</t>
  </si>
  <si>
    <t>kamenná obruba 250/250/500 (1000) žula štípaná</t>
  </si>
  <si>
    <t>-1847419199</t>
  </si>
  <si>
    <t>kamenná obruba 200/250/1000 (500) mm žula štípaná</t>
  </si>
  <si>
    <t xml:space="preserve">kamenná obruba  štípaná žula 250/250/500 (1000)</t>
  </si>
  <si>
    <t>730*1,05 'Přepočtené koeficientem množství</t>
  </si>
  <si>
    <t>120</t>
  </si>
  <si>
    <t>919112212</t>
  </si>
  <si>
    <t>Řezání spár pro vytvoření komůrky š 10 mm hl 20 mm pro těsnící zálivku v živičném krytu</t>
  </si>
  <si>
    <t>-1969473520</t>
  </si>
  <si>
    <t xml:space="preserve">Řezání dilatačních spár v živičném krytu  vytvoření komůrky pro těsnící zálivku šířky 10 mm, hloubky 20 mm</t>
  </si>
  <si>
    <t>https://podminky.urs.cz/item/CS_URS_2023_02/919112212</t>
  </si>
  <si>
    <t>AB zálivka</t>
  </si>
  <si>
    <t>29,4-23,1</t>
  </si>
  <si>
    <t>121</t>
  </si>
  <si>
    <t>919121212</t>
  </si>
  <si>
    <t>Těsnění spár zálivkou za studena pro komůrky š 10 mm hl 20 mm bez těsnicího profilu</t>
  </si>
  <si>
    <t>-251655939</t>
  </si>
  <si>
    <t xml:space="preserve">Utěsnění dilatačních spár zálivkou za studena  v cementobetonovém nebo živičném krytu včetně adhezního nátěru bez těsnicího profilu pod zálivkou, pro komůrky šířky 10 mm, hloubky 20 mm</t>
  </si>
  <si>
    <t>https://podminky.urs.cz/item/CS_URS_2023_02/919121212</t>
  </si>
  <si>
    <t>122</t>
  </si>
  <si>
    <t>919735113</t>
  </si>
  <si>
    <t>Řezání stávajícího živičného krytu hl do 150 mm</t>
  </si>
  <si>
    <t>1235180303</t>
  </si>
  <si>
    <t xml:space="preserve">Řezání stávajícího živičného krytu nebo podkladu  hloubky přes 100 do 150 mm</t>
  </si>
  <si>
    <t>https://podminky.urs.cz/item/CS_URS_2023_02/919735113</t>
  </si>
  <si>
    <t>123</t>
  </si>
  <si>
    <t>919791011</t>
  </si>
  <si>
    <t>Montáž ochrany stromů v komunikaci s vnitřní výplní a zabetonovaným rámem plochy do 1 m2</t>
  </si>
  <si>
    <t>-1788486746</t>
  </si>
  <si>
    <t>Montáž ochrany stromů v komunikaci s vnitřní litinovou nebo ocelovou výplní (mříží) se zabetonováním ocelového rámu, plochy do 1 m2</t>
  </si>
  <si>
    <t>https://podminky.urs.cz/item/CS_URS_2023_02/919791011</t>
  </si>
  <si>
    <t>124</t>
  </si>
  <si>
    <t>74910197-1</t>
  </si>
  <si>
    <t>rošt ke stromům s rámem 2 díly tvárná litina 1000/1000/45</t>
  </si>
  <si>
    <t>-238074206</t>
  </si>
  <si>
    <t>125</t>
  </si>
  <si>
    <t>919791013</t>
  </si>
  <si>
    <t>Montáž ochrany stromů v komunikaci s vnitřní výplní a zabetonovaným rámem plochy přes 1 m2</t>
  </si>
  <si>
    <t>-1486327999</t>
  </si>
  <si>
    <t>Montáž ochrany stromů v komunikaci s vnitřní litinovou nebo ocelovou výplní (mříží) se zabetonováním ocelového rámu, plochy přes 1 m2</t>
  </si>
  <si>
    <t>https://podminky.urs.cz/item/CS_URS_2023_02/919791013</t>
  </si>
  <si>
    <t>126</t>
  </si>
  <si>
    <t>74910197-2</t>
  </si>
  <si>
    <t>rošt ke stromům s rámem 2 díly tvárná litina 1500/1500/45</t>
  </si>
  <si>
    <t>2101251958</t>
  </si>
  <si>
    <t>127</t>
  </si>
  <si>
    <t>936170001</t>
  </si>
  <si>
    <t xml:space="preserve">Dodávka a montáž pítko - litina </t>
  </si>
  <si>
    <t>198757796</t>
  </si>
  <si>
    <t>936170002</t>
  </si>
  <si>
    <t>Dodávka a montáž lavička dřevo, litina - s opěradlem</t>
  </si>
  <si>
    <t>238691844</t>
  </si>
  <si>
    <t>129</t>
  </si>
  <si>
    <t>936170003</t>
  </si>
  <si>
    <t>Dodávka a montáž lavička dřevo, litina - bez opěradla</t>
  </si>
  <si>
    <t>-414010106</t>
  </si>
  <si>
    <t>130</t>
  </si>
  <si>
    <t>936170004</t>
  </si>
  <si>
    <t>Dodávka a montáž stojan na kola - litina</t>
  </si>
  <si>
    <t>242507493</t>
  </si>
  <si>
    <t>131</t>
  </si>
  <si>
    <t>936170005</t>
  </si>
  <si>
    <t>Dodávka a montáž odpadkový koš litinový</t>
  </si>
  <si>
    <t>-739539701</t>
  </si>
  <si>
    <t>132</t>
  </si>
  <si>
    <t>963170006</t>
  </si>
  <si>
    <t>Dodávka a montáž koš na psí exkrementy</t>
  </si>
  <si>
    <t>811074435</t>
  </si>
  <si>
    <t>133</t>
  </si>
  <si>
    <t>936170006</t>
  </si>
  <si>
    <t>Dodávka a montáž přístřešek BUS, prosklený, tvar L, 1500/2500/2390 mm, bez bočnic</t>
  </si>
  <si>
    <t>1765748420</t>
  </si>
  <si>
    <t>Dodávka a montáž přístřešek BUS, prosklený, tvar L, bez bočnic</t>
  </si>
  <si>
    <t>134</t>
  </si>
  <si>
    <t>96210000R</t>
  </si>
  <si>
    <t>Výšková úprava pomníku TGM</t>
  </si>
  <si>
    <t>1298410582</t>
  </si>
  <si>
    <t>135</t>
  </si>
  <si>
    <t>96220000R</t>
  </si>
  <si>
    <t>Výšková úprava poštovní schránky</t>
  </si>
  <si>
    <t>-775700932</t>
  </si>
  <si>
    <t>136</t>
  </si>
  <si>
    <t>96230000R</t>
  </si>
  <si>
    <t>Odstranění betonových květináčů, vč. likvidace</t>
  </si>
  <si>
    <t>366393431</t>
  </si>
  <si>
    <t>Odstranění betonových květináčů</t>
  </si>
  <si>
    <t>137</t>
  </si>
  <si>
    <t>963170007</t>
  </si>
  <si>
    <t>Přemístění místa pro vánoční strom - přemístění kotvícího prvku</t>
  </si>
  <si>
    <t>-1378145349</t>
  </si>
  <si>
    <t>Přemístění místa pro vánoční smrk</t>
  </si>
  <si>
    <t>138</t>
  </si>
  <si>
    <t>966001212</t>
  </si>
  <si>
    <t>Odstranění lavičky stabilní kotvené šrouby na pevný podklad</t>
  </si>
  <si>
    <t>700597310</t>
  </si>
  <si>
    <t>Odstranění lavičky parkové stabilní přichycené kotevními šrouby</t>
  </si>
  <si>
    <t>https://podminky.urs.cz/item/CS_URS_2023_02/966001212</t>
  </si>
  <si>
    <t>odstranění laviček (dřevo + ocel)</t>
  </si>
  <si>
    <t>2+2+2</t>
  </si>
  <si>
    <t>139</t>
  </si>
  <si>
    <t>96600131R</t>
  </si>
  <si>
    <t>Odstranění odpadkového koše betonového, vč. likvidace</t>
  </si>
  <si>
    <t>1680059607</t>
  </si>
  <si>
    <t>Odstranění odpadkového koše betonového</t>
  </si>
  <si>
    <t>odstranění betonových odpadkových košů</t>
  </si>
  <si>
    <t>140</t>
  </si>
  <si>
    <t>966001411</t>
  </si>
  <si>
    <t>Odstranění stojanu na kola kotveného šrouby</t>
  </si>
  <si>
    <t>1462883704</t>
  </si>
  <si>
    <t>Odstranění stojanu na kola přichyceného kotevními šrouby</t>
  </si>
  <si>
    <t>https://podminky.urs.cz/item/CS_URS_2023_02/966001411</t>
  </si>
  <si>
    <t>141</t>
  </si>
  <si>
    <t>966006132</t>
  </si>
  <si>
    <t>Odstranění značek dopravních nebo orientačních se sloupky s betonovými patkami</t>
  </si>
  <si>
    <t>1850597499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</si>
  <si>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</si>
  <si>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https://podminky.urs.cz/item/CS_URS_2023_02/966006132</t>
  </si>
  <si>
    <t>odstranění svislého dopravního značení - komplet</t>
  </si>
  <si>
    <t>19,0</t>
  </si>
  <si>
    <t>142</t>
  </si>
  <si>
    <t>96600625R</t>
  </si>
  <si>
    <t>Odstranění ocelového zahrazovacího sloupku - spojených řetězem</t>
  </si>
  <si>
    <t>-196008846</t>
  </si>
  <si>
    <t xml:space="preserve">Odstranění zábrany  s odklizením materiálu na vzdálenost do 20 m nebo s naložením na dopravní prostředek sloupku zabetonovaného</t>
  </si>
  <si>
    <t xml:space="preserve">Poznámka k souboru cen:_x000d_
1. V ceně nejsou započteny náklady na zásyp jam po sloupku. 2. Přemístění demontované parkovací zábrany na vzdálenost přes 20 m se oceňuje cenami souborů cen 997 22-41 Vodorovné přemístění vybouraných hmot. </t>
  </si>
  <si>
    <t>odstranění zahrazovacích sloupků (vč. propojovacího řetězu délky 21,5+33,5=55,0 m)</t>
  </si>
  <si>
    <t>18+4+12</t>
  </si>
  <si>
    <t>143</t>
  </si>
  <si>
    <t>966006261</t>
  </si>
  <si>
    <t>Odstranění zpomalovacího plastového prahu</t>
  </si>
  <si>
    <t>-1526399649</t>
  </si>
  <si>
    <t>Odstranění zpomalovacího prahu s odklizením materiálu na vzdálenost do 20 m nebo s naložením na dopravní prostředek plastového</t>
  </si>
  <si>
    <t>https://podminky.urs.cz/item/CS_URS_2023_02/966006261</t>
  </si>
  <si>
    <t>odstranění retardéru pryž</t>
  </si>
  <si>
    <t>5,9</t>
  </si>
  <si>
    <t>144</t>
  </si>
  <si>
    <t>966008221</t>
  </si>
  <si>
    <t>Bourání betonového nebo polymerbetonového odvodňovacího žlabu š do 200 mm</t>
  </si>
  <si>
    <t>202415236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</si>
  <si>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</si>
  <si>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https://podminky.urs.cz/item/CS_URS_2023_02/966008221</t>
  </si>
  <si>
    <t>přeložení ACO drainu</t>
  </si>
  <si>
    <t>24,9</t>
  </si>
  <si>
    <t>145</t>
  </si>
  <si>
    <t>98513100R</t>
  </si>
  <si>
    <t>Očištění kamenných stupňů - sloup se sochou Panny Marie s Jezulátkem</t>
  </si>
  <si>
    <t>987319303</t>
  </si>
  <si>
    <t xml:space="preserve">Poznámka k souboru cen:_x000d_
1. V cenách jsou započteny i náklady na dodání všech hmot. 2. V cenách očištění ploch pískem jsou započteny i náklady smetení písku dohromady nebo naložení na dopravní prostředek. 3. V cenách očištění ploch pískem nejsou započteny náklady na odvoz písku, které se oceňují cenami odvozu suti příslušného katalogu pro objekt, na kterém se práce provádí. </t>
  </si>
  <si>
    <t>sloup se sochou</t>
  </si>
  <si>
    <t>11,4*0,3</t>
  </si>
  <si>
    <t>8,8*0,3</t>
  </si>
  <si>
    <t>6,1*0,3</t>
  </si>
  <si>
    <t>4,0</t>
  </si>
  <si>
    <t>997</t>
  </si>
  <si>
    <t>Přesun sutě</t>
  </si>
  <si>
    <t>146</t>
  </si>
  <si>
    <t>997221551.1</t>
  </si>
  <si>
    <t>Vodorovná doprava suti - skládka dle dodavatele stavby</t>
  </si>
  <si>
    <t>CS ÚRS 2023 01</t>
  </si>
  <si>
    <t>129854651</t>
  </si>
  <si>
    <t xml:space="preserve">Vodorovná doprava suti  bez naložení, ale se složením a s hrubým urovnáním </t>
  </si>
  <si>
    <t>https://podminky.urs.cz/item/CS_URS_2023_01/997221551.1</t>
  </si>
  <si>
    <t>147</t>
  </si>
  <si>
    <t>997221611</t>
  </si>
  <si>
    <t>Nakládání suti na dopravní prostředky pro vodorovnou dopravu</t>
  </si>
  <si>
    <t>-2006604348</t>
  </si>
  <si>
    <t>Nakládání na dopravní prostředky pro vodorovnou dopravu suti</t>
  </si>
  <si>
    <t>148</t>
  </si>
  <si>
    <t>997013861</t>
  </si>
  <si>
    <t>Poplatek za uložení stavebního odpadu na recyklační skládce (skládkovné) z prostého betonu kód odpadu 17 01 01</t>
  </si>
  <si>
    <t>-447543773</t>
  </si>
  <si>
    <t>Poplatek za uložení stavebního odpadu na recyklační skládce (skládkovné) z prostého betonu zatříděného do Katalogu odpadů pod kódem 17 01 01</t>
  </si>
  <si>
    <t>https://podminky.urs.cz/item/CS_URS_2023_01/997013861</t>
  </si>
  <si>
    <t>149</t>
  </si>
  <si>
    <t>997221873</t>
  </si>
  <si>
    <t>909882277</t>
  </si>
  <si>
    <t>https://podminky.urs.cz/item/CS_URS_2023_01/997221873</t>
  </si>
  <si>
    <t>150</t>
  </si>
  <si>
    <t>997013631</t>
  </si>
  <si>
    <t>Poplatek za uložení na skládce (skládkovné) stavebního odpadu směsného kód odpadu 17 09 04</t>
  </si>
  <si>
    <t>-540220923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</si>
  <si>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</si>
  <si>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</si>
  <si>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151</t>
  </si>
  <si>
    <t>997221875</t>
  </si>
  <si>
    <t>Poplatek za uložení stavebního odpadu na recyklační skládce (skládkovné) asfaltového bez obsahu dehtu zatříděného do Katalogu odpadů pod kódem 17 03 02</t>
  </si>
  <si>
    <t>134702843</t>
  </si>
  <si>
    <t>https://podminky.urs.cz/item/CS_URS_2023_01/997221875</t>
  </si>
  <si>
    <t>998</t>
  </si>
  <si>
    <t>Přesun hmot</t>
  </si>
  <si>
    <t>152</t>
  </si>
  <si>
    <t>998225111</t>
  </si>
  <si>
    <t>Přesun hmot pro pozemní komunikace s krytem z kamene, monolitickým betonovým nebo živičným</t>
  </si>
  <si>
    <t>641815735</t>
  </si>
  <si>
    <t xml:space="preserve">Přesun hmot pro komunikace s krytem z kameniva, monolitickým betonovým nebo živičným  dopravní vzdálenost do 200 m jakékoliv délky objektu</t>
  </si>
  <si>
    <t>https://podminky.urs.cz/item/CS_URS_2023_02/998225111</t>
  </si>
  <si>
    <t>PSV</t>
  </si>
  <si>
    <t>Práce a dodávky PSV</t>
  </si>
  <si>
    <t>711</t>
  </si>
  <si>
    <t>Izolace proti vodě, vlhkosti a plynům</t>
  </si>
  <si>
    <t>153</t>
  </si>
  <si>
    <t>711161215</t>
  </si>
  <si>
    <t xml:space="preserve">Izolace proti zemní vlhkosti nopovou fólií svislá, nopek v 20,0 mm </t>
  </si>
  <si>
    <t>1416142804</t>
  </si>
  <si>
    <t>Izolace proti zemní vlhkosti a beztlakové vodě nopovými fóliemi na ploše svislé S vrstva ochranná, odvětrávací a drenážní výška nopku 20,0 mm, tl. fólie do 1,0 mm</t>
  </si>
  <si>
    <t>https://podminky.urs.cz/item/CS_URS_2023_02/711161215</t>
  </si>
  <si>
    <t>ochrana budov</t>
  </si>
  <si>
    <t>nopová fólie š. 1,0 m</t>
  </si>
  <si>
    <t>370,5</t>
  </si>
  <si>
    <t>154</t>
  </si>
  <si>
    <t>998711101</t>
  </si>
  <si>
    <t>Přesun hmot tonážní pro izolace proti vodě, vlhkosti a plynům v objektech v do 6 m</t>
  </si>
  <si>
    <t>-284226090</t>
  </si>
  <si>
    <t xml:space="preserve">Přesun hmot pro izolace proti vodě, vlhkosti a plynům  stanovený z hmotnosti přesunovaného materiálu vodorovná dopravní vzdálenost do 50 m v objektech výšky do 6 m</t>
  </si>
  <si>
    <t>https://podminky.urs.cz/item/CS_URS_2023_02/998711101</t>
  </si>
  <si>
    <t>767</t>
  </si>
  <si>
    <t>Konstrukce zámečnické</t>
  </si>
  <si>
    <t>155</t>
  </si>
  <si>
    <t>76790000R</t>
  </si>
  <si>
    <t>Demontáž atypických zámečnických konstrukcí - odstranění BUS přístřešku (rozm. 4,9 x 1,9 m), vč. odvozu a likvidace vybouraných hmot</t>
  </si>
  <si>
    <t>-733147388</t>
  </si>
  <si>
    <t>SO 101B - Komunikace (II/279, III/27932)</t>
  </si>
  <si>
    <t>-176089664</t>
  </si>
  <si>
    <t>64,20</t>
  </si>
  <si>
    <t>400973966</t>
  </si>
  <si>
    <t>-2012787617</t>
  </si>
  <si>
    <t>1260+17,3+534+108,9+95</t>
  </si>
  <si>
    <t>-294755127</t>
  </si>
  <si>
    <t>1129109968</t>
  </si>
  <si>
    <t>1562,0</t>
  </si>
  <si>
    <t>1068868641</t>
  </si>
  <si>
    <t>2*1562,0</t>
  </si>
  <si>
    <t>1083593035</t>
  </si>
  <si>
    <t>-778538138</t>
  </si>
  <si>
    <t>1562,</t>
  </si>
  <si>
    <t>-62062026</t>
  </si>
  <si>
    <t>1562,0*2</t>
  </si>
  <si>
    <t>1749931595</t>
  </si>
  <si>
    <t>104,0+608,0+82,0+19,0+669,0</t>
  </si>
  <si>
    <t>+80,0 "BUS záliv kostky</t>
  </si>
  <si>
    <t>-553796537</t>
  </si>
  <si>
    <t>915131111</t>
  </si>
  <si>
    <t>Vodorovné dopravní značení přechody pro chodce, šipky, symboly základní bílá barva</t>
  </si>
  <si>
    <t>241635609</t>
  </si>
  <si>
    <t xml:space="preserve">Vodorovné dopravní značení stříkané barvou  přechody pro chodce, šipky, symboly bílé základní</t>
  </si>
  <si>
    <t>https://podminky.urs.cz/item/CS_URS_2023_02/915131111</t>
  </si>
  <si>
    <t>126,4</t>
  </si>
  <si>
    <t>915231111</t>
  </si>
  <si>
    <t>Vodorovné dopravní značení přechody pro chodce, šipky, symboly bílý plast</t>
  </si>
  <si>
    <t>522445718</t>
  </si>
  <si>
    <t xml:space="preserve">Vodorovné dopravní značení stříkaným plastem  přechody pro chodce, šipky, symboly nápisy bílé základní</t>
  </si>
  <si>
    <t>https://podminky.urs.cz/item/CS_URS_2023_02/915231111</t>
  </si>
  <si>
    <t xml:space="preserve">Poznámka k souboru cen:_x000d_
1. Ceny jsou určeny pro dělicí čáry souvislé č. V 1a bílé, přerušované č. V 2a bílé, vodící č. V 4 bílé, souvislá č. V12b žlutá, přerušovaná č. V12c žlutá. 2. V cenách nejsou započteny náklady na: a) předznačení, tyto se oceňují cenami souboru cen 915 6.-11 Předznačení pro vodorovné značení, b) očištění vozovky, tyto se oceňují cenami souboru cen 938 90-9 . Odstranění bláta, prachu, nebo hlinitého nánosu s povrchu podkladu, nebo krytu části C 01 tohoto katalogu. 3. Množství měrných jednotek se určuje: a) u cen 912 21 a 915 22 v m délky dělící nebo vodící čáry (včetně mezer), b) u ceny 915 23 v m2 stříkané plochy bez mezer. </t>
  </si>
  <si>
    <t>48820032</t>
  </si>
  <si>
    <t>1050431111</t>
  </si>
  <si>
    <t>23,1</t>
  </si>
  <si>
    <t>-1150499090</t>
  </si>
  <si>
    <t>-393919211</t>
  </si>
  <si>
    <t>91941520</t>
  </si>
  <si>
    <t>1321405243</t>
  </si>
  <si>
    <t>188277520</t>
  </si>
  <si>
    <t>2101554879</t>
  </si>
  <si>
    <t>-1595307139</t>
  </si>
  <si>
    <t>SO 401 - Veřejného osvětlení</t>
  </si>
  <si>
    <t>DOLNÍ BOUSOV</t>
  </si>
  <si>
    <t>00237680</t>
  </si>
  <si>
    <t>Město Dolní Bousov</t>
  </si>
  <si>
    <t>Jiří PELANT</t>
  </si>
  <si>
    <t>16546211</t>
  </si>
  <si>
    <t>Jiří PELANT - ProReM-elektro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</si>
  <si>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</si>
  <si>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</si>
  <si>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</si>
  <si>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</si>
  <si>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</si>
  <si>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</si>
  <si>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HZS - Hodinové zúčtovací sazby</t>
  </si>
  <si>
    <t>741</t>
  </si>
  <si>
    <t>Elektroinstalace - silnoproud</t>
  </si>
  <si>
    <t>EP001</t>
  </si>
  <si>
    <t>Montáž reflektoru zemního bez zemních prací.</t>
  </si>
  <si>
    <t>ks</t>
  </si>
  <si>
    <t>-1458527323</t>
  </si>
  <si>
    <t>EPmt01</t>
  </si>
  <si>
    <t>Reflektor zemní</t>
  </si>
  <si>
    <t>33204752</t>
  </si>
  <si>
    <t>Poznámka k položce:_x000d_
specifikce dle PD</t>
  </si>
  <si>
    <t>742</t>
  </si>
  <si>
    <t>Elektroinstalace - slaboproud</t>
  </si>
  <si>
    <t>742124012</t>
  </si>
  <si>
    <t>Montáž kabelů datových optických rozvody UTP CATdo trubky zafouknutím</t>
  </si>
  <si>
    <t>322203898</t>
  </si>
  <si>
    <t>EPmt12</t>
  </si>
  <si>
    <t xml:space="preserve">Vodiče CAT 5e (100 MHz) sběrnice </t>
  </si>
  <si>
    <t>1681178847</t>
  </si>
  <si>
    <t>EPmt13</t>
  </si>
  <si>
    <t>UTP CAT 5e připojení internet</t>
  </si>
  <si>
    <t>1899582212</t>
  </si>
  <si>
    <t>EPmt14</t>
  </si>
  <si>
    <t>kabel UTP CAT 5e - přívod pro C1</t>
  </si>
  <si>
    <t>402869474</t>
  </si>
  <si>
    <t>EPmt15</t>
  </si>
  <si>
    <t xml:space="preserve">Kabel UTP CAT 5e - přívod C13,14 </t>
  </si>
  <si>
    <t>1524808658</t>
  </si>
  <si>
    <t>EPmt16</t>
  </si>
  <si>
    <t xml:space="preserve">kabel UTP CAT 5e  (C16,17)</t>
  </si>
  <si>
    <t>-141460669</t>
  </si>
  <si>
    <t>EPmt17</t>
  </si>
  <si>
    <t>kabel Ethernet CAT 5 (do ZS1)</t>
  </si>
  <si>
    <t>1734210073</t>
  </si>
  <si>
    <t>Práce a dodávky M</t>
  </si>
  <si>
    <t>21-M</t>
  </si>
  <si>
    <t>Elektromontáže</t>
  </si>
  <si>
    <t>210040091</t>
  </si>
  <si>
    <t>Montáž konzol pro reflektor na stožáry na zemi.</t>
  </si>
  <si>
    <t>1240087142</t>
  </si>
  <si>
    <t>EPmt04</t>
  </si>
  <si>
    <t xml:space="preserve">Konzole pro reflektor </t>
  </si>
  <si>
    <t>256</t>
  </si>
  <si>
    <t>-1880626162</t>
  </si>
  <si>
    <t>210100003</t>
  </si>
  <si>
    <t>Ukončení vodičů v rozváděči nebo na přístroji včetně zapojení průřezu žíly do 16 mm2</t>
  </si>
  <si>
    <t>916656354</t>
  </si>
  <si>
    <t>210100151</t>
  </si>
  <si>
    <t>Ukončení kabelů smršťovací záklopkou nebo páskou se zapojením bez letování žíly do 4x16 mm2</t>
  </si>
  <si>
    <t>176639466</t>
  </si>
  <si>
    <t>1770581</t>
  </si>
  <si>
    <t>TEPLEM SMRST.KONCOVKA WEC-35-16 UV</t>
  </si>
  <si>
    <t>-1965204989</t>
  </si>
  <si>
    <t>210101233</t>
  </si>
  <si>
    <t>Propojení kabelů celoplastových spojkou do 1 kV venkovní smršťovací SVCZ 1 až 5 žíly do 4x10 až 16 mm2</t>
  </si>
  <si>
    <t>1850952197</t>
  </si>
  <si>
    <t>10.048.943</t>
  </si>
  <si>
    <t xml:space="preserve">GPH Spojka SVCZC  16 AL kabelová smršťovací do 1kV s lisovacími spojkami</t>
  </si>
  <si>
    <t>-1051026870</t>
  </si>
  <si>
    <t>210202013</t>
  </si>
  <si>
    <t>Montáž svítidlo LED venkovní na dvojitý výložník</t>
  </si>
  <si>
    <t>517059142</t>
  </si>
  <si>
    <t>11.327.304</t>
  </si>
  <si>
    <t>Svítidlo LED 69W 100S/840 IP65</t>
  </si>
  <si>
    <t>1514231199</t>
  </si>
  <si>
    <t>210202016</t>
  </si>
  <si>
    <t>Montáž svítidlo LED a sloupek parkový - 1,0 m</t>
  </si>
  <si>
    <t>1761017550</t>
  </si>
  <si>
    <t>EPmt02</t>
  </si>
  <si>
    <t xml:space="preserve">Sloupek parkový + základ </t>
  </si>
  <si>
    <t>-1013115957</t>
  </si>
  <si>
    <t>210202025</t>
  </si>
  <si>
    <t>Montáž svítidlo LED světlomet venkovní na stožár VO do 10 kg</t>
  </si>
  <si>
    <t>-225078175</t>
  </si>
  <si>
    <t>11.321.100</t>
  </si>
  <si>
    <t>Svítidlo LED BVP373(353) 80W 4170lm 3000K S reflektor IP65</t>
  </si>
  <si>
    <t>1172750197</t>
  </si>
  <si>
    <t>210203901</t>
  </si>
  <si>
    <t>Montáž svítidel LED se zapojením vodičů venkovních na výložník nebo dřík</t>
  </si>
  <si>
    <t>-2011438050</t>
  </si>
  <si>
    <t>34774003</t>
  </si>
  <si>
    <t>svítidlo veřejného osvětlení na výložník zdroj LED 83W 7500 lm 2700K</t>
  </si>
  <si>
    <t>1590893917</t>
  </si>
  <si>
    <t>210204002</t>
  </si>
  <si>
    <t>Montáž stožárů osvětlení parkových ocelových</t>
  </si>
  <si>
    <t>-925449197</t>
  </si>
  <si>
    <t>8500610014</t>
  </si>
  <si>
    <t xml:space="preserve">Stožár osvětlovací (vč. vrchlíku 76/60) a vč. manžety, povrchová úprava (barva) musí korespondovat s výložníkem </t>
  </si>
  <si>
    <t>-117299344</t>
  </si>
  <si>
    <t>210204103</t>
  </si>
  <si>
    <t>Montáž výložníků osvětlení jednoramenných sloupových hmotnosti do 35 kg</t>
  </si>
  <si>
    <t>916859175</t>
  </si>
  <si>
    <t>31672002</t>
  </si>
  <si>
    <t xml:space="preserve">Výložník (držák) pr. 60 mm </t>
  </si>
  <si>
    <t>-1548205731</t>
  </si>
  <si>
    <t>210204105</t>
  </si>
  <si>
    <t>Montáž výložníků osvětlení dvouramenných sloupových hmotnosti do 70 kg</t>
  </si>
  <si>
    <t>-977283696</t>
  </si>
  <si>
    <t>8500610024</t>
  </si>
  <si>
    <t>Výložník ke stožáru dvojitý, dedikovaný na stožár</t>
  </si>
  <si>
    <t>914829621</t>
  </si>
  <si>
    <t>210204201</t>
  </si>
  <si>
    <t>Montáž elektrovýzbroje stožárů osvětlení 1 okruh</t>
  </si>
  <si>
    <t>1625629790</t>
  </si>
  <si>
    <t>31674131</t>
  </si>
  <si>
    <t>výzbroj stožárová SV 6.16.4</t>
  </si>
  <si>
    <t>-303480643</t>
  </si>
  <si>
    <t>210204202</t>
  </si>
  <si>
    <t>Montáž elektrovýzbroje stožárů osvětlení 2 okruhy</t>
  </si>
  <si>
    <t>-1202046769</t>
  </si>
  <si>
    <t>31674133</t>
  </si>
  <si>
    <t>výzbroj stožárová SV 6.16.4/2</t>
  </si>
  <si>
    <t>797228228</t>
  </si>
  <si>
    <t>210204203</t>
  </si>
  <si>
    <t>Montáž elektrovýzbroje stožárů osvětlení 3 okruhy</t>
  </si>
  <si>
    <t>-627195261</t>
  </si>
  <si>
    <t>31674134</t>
  </si>
  <si>
    <t>výzbroj stožárová SV 9.16.4/3</t>
  </si>
  <si>
    <t>1469124128</t>
  </si>
  <si>
    <t>210220022</t>
  </si>
  <si>
    <t>Montáž uzemňovacího vedení vodičů FeZn pomocí svorek v zemi drátem průměru do 10 mm ve městské zástavbě</t>
  </si>
  <si>
    <t>-574556620</t>
  </si>
  <si>
    <t>35441885</t>
  </si>
  <si>
    <t>svorka spojovací pro lano D 8-10mm</t>
  </si>
  <si>
    <t>-722300256</t>
  </si>
  <si>
    <t>35441895</t>
  </si>
  <si>
    <t>svorka připojovací k připojení kovových částí</t>
  </si>
  <si>
    <t>251160383</t>
  </si>
  <si>
    <t>10.577.458</t>
  </si>
  <si>
    <t>Drát uzemňovací, průměr 10, materiál:FeZn</t>
  </si>
  <si>
    <t>1784567842</t>
  </si>
  <si>
    <t>210280003</t>
  </si>
  <si>
    <t>Zkoušky a prohlídky el rozvodů a zařízení celková prohlídka pro objem montážních prací přes 500 do 1 000 tis Kč</t>
  </si>
  <si>
    <t>-367320394</t>
  </si>
  <si>
    <t>210280211</t>
  </si>
  <si>
    <t>Měření zemních odporů zemniče prvního nebo samostatného</t>
  </si>
  <si>
    <t>-20299088</t>
  </si>
  <si>
    <t>210280351</t>
  </si>
  <si>
    <t>Zkoušky kabelů silových do 1 kV, počtu a průřezu žil do 4x25 mm2</t>
  </si>
  <si>
    <t>-50207705</t>
  </si>
  <si>
    <t>210280542</t>
  </si>
  <si>
    <t>Měření impedance nulové smyčky okruhu vedení třífázového</t>
  </si>
  <si>
    <t>396467155</t>
  </si>
  <si>
    <t>210812011</t>
  </si>
  <si>
    <t>Montáž kabelu Cu plného nebo laněného do 1 kV žíly 3x1,5 až 6 mm2 (např. CYKY) bez ukončení uloženého volně nebo v liště</t>
  </si>
  <si>
    <t>1565972865</t>
  </si>
  <si>
    <t>34111030</t>
  </si>
  <si>
    <t>kabel instalační jádro Cu plné izolace PVC plášť PVC 450/750V (CYKY) 3x1,5mm2</t>
  </si>
  <si>
    <t>1648855221</t>
  </si>
  <si>
    <t>210812011_1</t>
  </si>
  <si>
    <t>1043150535</t>
  </si>
  <si>
    <t>34111064</t>
  </si>
  <si>
    <t>kabel instalační jádro Cu plné izolace PVC plášť PVC 450/750V (CYKY) 4x2,5mm2</t>
  </si>
  <si>
    <t>-1539867469</t>
  </si>
  <si>
    <t>210902011</t>
  </si>
  <si>
    <t>Montáž kabelu Al do 1 kV plného nebo laněného kulatého žíly 4x16 mm2 (např. AYKY) bez ukončení uloženého volně</t>
  </si>
  <si>
    <t>1074867468</t>
  </si>
  <si>
    <t>34112316</t>
  </si>
  <si>
    <t>kabel instalační jádro Al plné izolace PVC plášť PVC 450/750V (AYKY) 4x16mm2</t>
  </si>
  <si>
    <t>489922242</t>
  </si>
  <si>
    <t>210950101</t>
  </si>
  <si>
    <t>Další štítek označovací na kabel</t>
  </si>
  <si>
    <t>-951915897</t>
  </si>
  <si>
    <t>EPmt03</t>
  </si>
  <si>
    <t>Štítek označovací do země na kabel - trvanlivý.</t>
  </si>
  <si>
    <t>1521316110</t>
  </si>
  <si>
    <t>210950201</t>
  </si>
  <si>
    <t>Příplatek na zatahování kabelů hmotnosti do 0,75 kg do tvárnicových tras a kolektorů</t>
  </si>
  <si>
    <t>1850951243</t>
  </si>
  <si>
    <t>218202016</t>
  </si>
  <si>
    <t>Demontáž svítidla výbojkového průmyslového nebo venkovního ze sloupku parkového</t>
  </si>
  <si>
    <t>365293571</t>
  </si>
  <si>
    <t>218204002</t>
  </si>
  <si>
    <t>Demontáž stožárů osvětlení parkových ocelových</t>
  </si>
  <si>
    <t>1914043989</t>
  </si>
  <si>
    <t>EP002</t>
  </si>
  <si>
    <t>Práce montážní plošiny</t>
  </si>
  <si>
    <t>hod</t>
  </si>
  <si>
    <t>-1770009511</t>
  </si>
  <si>
    <t>EP003</t>
  </si>
  <si>
    <t>Úprava dvířek stožárů VO na krytí IP43</t>
  </si>
  <si>
    <t>-979588847</t>
  </si>
  <si>
    <t>EP010</t>
  </si>
  <si>
    <t>Řízení architektonického osvětlení - hardware a software viz samostatná příloha.</t>
  </si>
  <si>
    <t>kč</t>
  </si>
  <si>
    <t>428892215</t>
  </si>
  <si>
    <t>46-M</t>
  </si>
  <si>
    <t>Zemní práce při extr.mont.pracích</t>
  </si>
  <si>
    <t>460091112</t>
  </si>
  <si>
    <t>Odkop zeminy při elektromontážích ručně v hornině tř I skupiny 3</t>
  </si>
  <si>
    <t>-1225123475</t>
  </si>
  <si>
    <t>460131114</t>
  </si>
  <si>
    <t>Hloubení nezapažených jam při elektromontážích ručně v hornině tř II skupiny 4</t>
  </si>
  <si>
    <t>-1295646189</t>
  </si>
  <si>
    <t>460161313</t>
  </si>
  <si>
    <t>Hloubení kabelových rýh ručně š 50 cm hl 120 cm v hornině tř II skupiny 4</t>
  </si>
  <si>
    <t>435603716</t>
  </si>
  <si>
    <t>460161683</t>
  </si>
  <si>
    <t>Hloubení kabelových rýh ručně š 80 cm hl 120 cm v hornině tř II skupiny 4</t>
  </si>
  <si>
    <t>1047582860</t>
  </si>
  <si>
    <t>460171152</t>
  </si>
  <si>
    <t>Hloubení kabelových nezapažených rýh strojně š 35 cm hl 60 cm v hornině tř I skupiny 3</t>
  </si>
  <si>
    <t>1720889310</t>
  </si>
  <si>
    <t>460171172</t>
  </si>
  <si>
    <t>Hloubení kabelových nezapažených rýh strojně š 35 cm hl 80 cm v hornině tř I skupiny 3</t>
  </si>
  <si>
    <t>-508301664</t>
  </si>
  <si>
    <t>460242111</t>
  </si>
  <si>
    <t>Provizorní zajištění potrubí ve výkopech při křížení s kabelem</t>
  </si>
  <si>
    <t>-1168291278</t>
  </si>
  <si>
    <t>460242211</t>
  </si>
  <si>
    <t>Provizorní zajištění kabelů ve výkopech při jejich křížení</t>
  </si>
  <si>
    <t>1020428101</t>
  </si>
  <si>
    <t>460242221</t>
  </si>
  <si>
    <t>Provizorní zajištění kabelů ve výkopech při jejich souběhu</t>
  </si>
  <si>
    <t>-999533233</t>
  </si>
  <si>
    <t>460361111</t>
  </si>
  <si>
    <t>Poplatek za uložení zeminy na skládce (skládkovné) kód odpadu 17 05 04</t>
  </si>
  <si>
    <t>-1883777722</t>
  </si>
  <si>
    <t>460381121</t>
  </si>
  <si>
    <t>Násyp horniny při elektromontážích ručně zhutněné z•hornin třídy těžitelnosti I skupiny 1 až 3</t>
  </si>
  <si>
    <t>-444344102</t>
  </si>
  <si>
    <t>460431142</t>
  </si>
  <si>
    <t>Zásyp kabelových rýh ručně se zhutněním š 35 cm hl 40 cm z horniny tř I skupiny 3</t>
  </si>
  <si>
    <t>-1275827751</t>
  </si>
  <si>
    <t>460431162</t>
  </si>
  <si>
    <t>Zásyp kabelových rýh ručně se zhutněním š 35 cm hl 60 cm z horniny tř I skupiny 3</t>
  </si>
  <si>
    <t>-1588985802</t>
  </si>
  <si>
    <t>460451313</t>
  </si>
  <si>
    <t>Zásyp kabelových rýh strojně se zhutněním š 50 cm hl 100 cm z horniny tř II skupiny 4</t>
  </si>
  <si>
    <t>1780750683</t>
  </si>
  <si>
    <t>460461683</t>
  </si>
  <si>
    <t>Zásyp kabelových rýh strojně se zhutněním š 80 cm hl 100 cm v hornině tř II skupiny 4 v omezeném prostoru</t>
  </si>
  <si>
    <t>1226943411</t>
  </si>
  <si>
    <t>460641111</t>
  </si>
  <si>
    <t>Základové konstrukce při elektromontážích z monolitického betonu tř. C 8/10</t>
  </si>
  <si>
    <t>-1319447927</t>
  </si>
  <si>
    <t>460641126</t>
  </si>
  <si>
    <t>Základové konstrukce při elektromontážích ze ŽB tř. C 30/37 bez zvláštních nároků na prostředí</t>
  </si>
  <si>
    <t>1162890179</t>
  </si>
  <si>
    <t>460791213</t>
  </si>
  <si>
    <t>Montáž trubek ochranných plastových uložených volně do rýhy ohebných přes 50 do 90 mm</t>
  </si>
  <si>
    <t>1858586714</t>
  </si>
  <si>
    <t>ZPmt01</t>
  </si>
  <si>
    <t>Trubka elektroinstalační HDPE tuhá dvouplášťová korugovaná D 52/63 mm</t>
  </si>
  <si>
    <t>-49366294</t>
  </si>
  <si>
    <t>460791214</t>
  </si>
  <si>
    <t>Montáž trubek ochranných plastových uložených volně do rýhy ohebných přes 90 do 110 mm</t>
  </si>
  <si>
    <t>874160542</t>
  </si>
  <si>
    <t>34571355</t>
  </si>
  <si>
    <t>trubka elektroinstalační ohebná dvouplášťová korugovaná (chránička) D 94/110mm, HDPE+LDPE</t>
  </si>
  <si>
    <t>-929696889</t>
  </si>
  <si>
    <t>468051121</t>
  </si>
  <si>
    <t>Bourání základu betonového při elektromontážích</t>
  </si>
  <si>
    <t>-342393935</t>
  </si>
  <si>
    <t>469972111</t>
  </si>
  <si>
    <t>Odvoz suti a vybouraných hmot při elektromontážích do 1 km</t>
  </si>
  <si>
    <t>1289716126</t>
  </si>
  <si>
    <t>469972121</t>
  </si>
  <si>
    <t>Příplatek k odvozu suti a vybouraných hmot při elektromontážích za každý další 1 km</t>
  </si>
  <si>
    <t>505416302</t>
  </si>
  <si>
    <t>ZP001</t>
  </si>
  <si>
    <t>Úprava hlav betonových základů sloupů VO</t>
  </si>
  <si>
    <t>1899188135</t>
  </si>
  <si>
    <t>ZP002</t>
  </si>
  <si>
    <t>Vypěnění konců chrániček PE 52/63 a 94/110 mm</t>
  </si>
  <si>
    <t>-1168934901</t>
  </si>
  <si>
    <t>ZPmt02</t>
  </si>
  <si>
    <t xml:space="preserve">Pěna těsnící mrazuvzdorná </t>
  </si>
  <si>
    <t>-1674116706</t>
  </si>
  <si>
    <t>ZP003</t>
  </si>
  <si>
    <t>Montáž pouzdra stožárového</t>
  </si>
  <si>
    <t>808221388</t>
  </si>
  <si>
    <t>ZPmt03</t>
  </si>
  <si>
    <t>Pouzdro stožárové VO 250-315</t>
  </si>
  <si>
    <t>959290311</t>
  </si>
  <si>
    <t>ZP004</t>
  </si>
  <si>
    <t xml:space="preserve">Dodatečná montáž dělené chráničky </t>
  </si>
  <si>
    <t>-1327333686</t>
  </si>
  <si>
    <t>ZPmt04</t>
  </si>
  <si>
    <t xml:space="preserve">Dělená chránička Kopos 06110/PO/2 á 3 m/ks </t>
  </si>
  <si>
    <t>1831511080</t>
  </si>
  <si>
    <t>ZP005</t>
  </si>
  <si>
    <t>Montáž základového dílu sloupku 1,0 m ZCB500</t>
  </si>
  <si>
    <t>1277015849</t>
  </si>
  <si>
    <t>58-M</t>
  </si>
  <si>
    <t>Revize vyhrazených technických zařízení</t>
  </si>
  <si>
    <t>580101006</t>
  </si>
  <si>
    <t>Kontrola stavu rozvodnice deskové nebo elektrorozvodného jádra rozvodných zařízení</t>
  </si>
  <si>
    <t>-505954227</t>
  </si>
  <si>
    <t>580103004</t>
  </si>
  <si>
    <t>Kontrola stavu elektrického okruhu do 5 vývodů v prostoru nebezpečném</t>
  </si>
  <si>
    <t>okruh</t>
  </si>
  <si>
    <t>-498602946</t>
  </si>
  <si>
    <t>580104003</t>
  </si>
  <si>
    <t>Kontrola stavu světelného spotřebiče pevně připojeného v prostoru zvlášť nebezpečném</t>
  </si>
  <si>
    <t>-1384179447</t>
  </si>
  <si>
    <t>HZS</t>
  </si>
  <si>
    <t>Hodinové zúčtovací sazby</t>
  </si>
  <si>
    <t>HZS2231</t>
  </si>
  <si>
    <t>Hodinová zúčtovací sazba elektrikář</t>
  </si>
  <si>
    <t>512</t>
  </si>
  <si>
    <t>2031190428</t>
  </si>
  <si>
    <t>HZS2232</t>
  </si>
  <si>
    <t>Hodinová zúčtovací sazba elektrikář odborný</t>
  </si>
  <si>
    <t>-1461773181</t>
  </si>
  <si>
    <t>HZS4211</t>
  </si>
  <si>
    <t>Hodinová zúčtovací sazba revizní technik</t>
  </si>
  <si>
    <t>-838460008</t>
  </si>
  <si>
    <t>SO 402 - Zásuvkové skříně a nabíječky kol</t>
  </si>
  <si>
    <t>Jiří Pelant</t>
  </si>
  <si>
    <t>741210001</t>
  </si>
  <si>
    <t>Montáž rozvodnice oceloplechová nebo plastová běžná do 20 kg</t>
  </si>
  <si>
    <t>-1947094380</t>
  </si>
  <si>
    <t>Rozvaděč elektroměrový 230/400V, 63A, hl. jistič 32 A</t>
  </si>
  <si>
    <t>-1830600400</t>
  </si>
  <si>
    <t>741312501</t>
  </si>
  <si>
    <t>Montáž odpínače výkonového pojistkového do 500 V do 160 A bez zapojení vodičů</t>
  </si>
  <si>
    <t>1917786881</t>
  </si>
  <si>
    <t>1000140600</t>
  </si>
  <si>
    <t>41024 OPVP14-1 Pojistkový odpínač RP 0,1kč/ks</t>
  </si>
  <si>
    <t>-2021515120</t>
  </si>
  <si>
    <t>741320101</t>
  </si>
  <si>
    <t>Montáž jističů jednopólových nn do 25 A bez krytu se zapojením vodičů</t>
  </si>
  <si>
    <t>-268104494</t>
  </si>
  <si>
    <t>35822128</t>
  </si>
  <si>
    <t>jistič 1-pólový 20 A vypínací charakteristika C vypínací schopnost 6 kA</t>
  </si>
  <si>
    <t>1554248451</t>
  </si>
  <si>
    <t>741320171</t>
  </si>
  <si>
    <t>Montáž jističů třípólových nn do 63 A bez krytu se zapojením vodičů</t>
  </si>
  <si>
    <t>273716046</t>
  </si>
  <si>
    <t>35822178</t>
  </si>
  <si>
    <t>jistič 3-pólový 40 A vypínací charakteristika B vypínací schopnost 10 kA</t>
  </si>
  <si>
    <t>-872259894</t>
  </si>
  <si>
    <t>883667508</t>
  </si>
  <si>
    <t>35822614</t>
  </si>
  <si>
    <t>jistič 3-pólový 32 A vypínací charakteristika M vypínací schopnost 25 kA</t>
  </si>
  <si>
    <t>-1288546122</t>
  </si>
  <si>
    <t xml:space="preserve">Montáž výsuvných energetických sloupků (zásuvkové skříně) VM05  bez zemních prací.</t>
  </si>
  <si>
    <t>1880952422</t>
  </si>
  <si>
    <t xml:space="preserve">Výsuvný energetický sloupek VM05 vč. přípojné armatury </t>
  </si>
  <si>
    <t>-768516910</t>
  </si>
  <si>
    <t>Montáž nabíjecích stojanů na kola.</t>
  </si>
  <si>
    <t>379267190</t>
  </si>
  <si>
    <t>Stojan na nabíjení elektrokol TER 401A.</t>
  </si>
  <si>
    <t>-662305441</t>
  </si>
  <si>
    <t>-1361774273</t>
  </si>
  <si>
    <t>-1567768564</t>
  </si>
  <si>
    <t>RHU.12402531001</t>
  </si>
  <si>
    <t>smršťovací koncovka 20-25/76</t>
  </si>
  <si>
    <t>-367846076</t>
  </si>
  <si>
    <t>210120031</t>
  </si>
  <si>
    <t>Montáž pojistek skleněných se zapojením vodičů</t>
  </si>
  <si>
    <t>-610061191</t>
  </si>
  <si>
    <t>8500700120</t>
  </si>
  <si>
    <t>Vložka pojistková D02 (E18) gG 32 A</t>
  </si>
  <si>
    <t>-378728580</t>
  </si>
  <si>
    <t>-1833551395</t>
  </si>
  <si>
    <t>34111048</t>
  </si>
  <si>
    <t>kabel instalační jádro Cu plné izolace PVC plášť PVC 450/750V (CYKY) 3x6mm2</t>
  </si>
  <si>
    <t>776527189</t>
  </si>
  <si>
    <t>210812033</t>
  </si>
  <si>
    <t>Montáž kabelu Cu plného nebo laněného do 1 kV žíly 4x6 až 10 mm2 (např. CYKY) bez ukončení uloženého volně nebo v liště</t>
  </si>
  <si>
    <t>1167063726</t>
  </si>
  <si>
    <t>210812061</t>
  </si>
  <si>
    <t>Montáž kabelu Cu plného nebo laněného do 1 kV žíly 5x1,5 až 2,5 mm2 (např. CYKY) bez ukončení uloženého volně nebo v liště</t>
  </si>
  <si>
    <t>-830120794</t>
  </si>
  <si>
    <t>34111094</t>
  </si>
  <si>
    <t>kabel instalační jádro Cu plné izolace PVC plášť PVC 450/750V (CYKY) 5x2,5mm2</t>
  </si>
  <si>
    <t>1131191957</t>
  </si>
  <si>
    <t>210812063</t>
  </si>
  <si>
    <t>Montáž kabelu Cu plného nebo laněného do 1 kV žíly 5x4 až 6 mm2 (např. CYKY) bez ukončení uloženého volně nebo v liště</t>
  </si>
  <si>
    <t>-1936997076</t>
  </si>
  <si>
    <t>34111098</t>
  </si>
  <si>
    <t>kabel instalační jádro Cu plné izolace PVC plášť PVC 450/750V (CYKY) 5x4mm2</t>
  </si>
  <si>
    <t>-1205575908</t>
  </si>
  <si>
    <t>210812063_1</t>
  </si>
  <si>
    <t>170030954</t>
  </si>
  <si>
    <t>34111100</t>
  </si>
  <si>
    <t>kabel instalační jádro Cu plné izolace PVC plášť PVC 450/750V (CYKY) 5x6mm2</t>
  </si>
  <si>
    <t>1541098935</t>
  </si>
  <si>
    <t>210812065</t>
  </si>
  <si>
    <t>Montáž kabelu Cu plného nebo laněného do 1 kV žíly 5x10 až 16 mm2 (např. CYKY) bez ukončení uloženého volně nebo v liště</t>
  </si>
  <si>
    <t>-1847409530</t>
  </si>
  <si>
    <t>34113035</t>
  </si>
  <si>
    <t>kabel instalační jádro Cu plné izolace PVC plášť PVC 450/750V (CYKY) 5x16mm2</t>
  </si>
  <si>
    <t>-712905991</t>
  </si>
  <si>
    <t>823355914</t>
  </si>
  <si>
    <t xml:space="preserve">Štítek označovací do země trvanlivý </t>
  </si>
  <si>
    <t>1698080086</t>
  </si>
  <si>
    <t>-2041870723</t>
  </si>
  <si>
    <t>460161152</t>
  </si>
  <si>
    <t>Hloubení kabelových rýh ručně š 35 cm hl 60 cm v hornině tř I skupiny 3</t>
  </si>
  <si>
    <t>455609483</t>
  </si>
  <si>
    <t>-1863011389</t>
  </si>
  <si>
    <t>460661111</t>
  </si>
  <si>
    <t>Kabelové lože z písku pro kabely nn bez zakrytí š lože do 35 cm</t>
  </si>
  <si>
    <t>-1879959194</t>
  </si>
  <si>
    <t>460661412</t>
  </si>
  <si>
    <t>Kabelové lože z písku pro kabely nn kryté plastovou deskou š lože přes 25 do 50 cm</t>
  </si>
  <si>
    <t>1463302117</t>
  </si>
  <si>
    <t>34575121</t>
  </si>
  <si>
    <t>deska kabelová krycí PE červená, 250x4mm</t>
  </si>
  <si>
    <t>1125734743</t>
  </si>
  <si>
    <t>460791113</t>
  </si>
  <si>
    <t>Montáž trubek ochranných plastových uložených volně do rýhy tuhých D přes 50 do 90 mm</t>
  </si>
  <si>
    <t>561198004</t>
  </si>
  <si>
    <t>34571362</t>
  </si>
  <si>
    <t>trubka elektroinstalační HDPE tuhá dvouplášťová korugovaná D 52/63mm</t>
  </si>
  <si>
    <t>1762277039</t>
  </si>
  <si>
    <t>460921213</t>
  </si>
  <si>
    <t>Kladení dlažby po překopech při elektromontážích z kostek mozaikových do lože z kameniva těženého</t>
  </si>
  <si>
    <t>-1506734627</t>
  </si>
  <si>
    <t>460921222</t>
  </si>
  <si>
    <t>Kladení dlažby po překopech při elektromontážích dlaždice betonové zámkové do lože z kameniva těženého</t>
  </si>
  <si>
    <t>-1703331558</t>
  </si>
  <si>
    <t>468021131</t>
  </si>
  <si>
    <t>Rozebrání dlažeb při elektromontážích ručně z kostek mozaikových do písku spáry zalité</t>
  </si>
  <si>
    <t>-1072622092</t>
  </si>
  <si>
    <t>468021221</t>
  </si>
  <si>
    <t>Rozebrání dlažeb při elektromontážích ručně z dlaždic zámkových do písku spáry nezalité</t>
  </si>
  <si>
    <t>1831557858</t>
  </si>
  <si>
    <t>VRN - Vedlejší rozpočtové náklady</t>
  </si>
  <si>
    <t>011103000</t>
  </si>
  <si>
    <t>Pomocné práce zajišť nebo zříz ochranu inženýrských sítí - příprava území stavby - vytyčení</t>
  </si>
  <si>
    <t>012303000</t>
  </si>
  <si>
    <t>Geodetické zaměření skutečného provedení</t>
  </si>
  <si>
    <t xml:space="preserve">Náklady na vyhotovení geodetického zaměření skutečného provedení díla včetně jejich předání objednateli v požadované formě a požadovaném počtu.  Geodetické zaměření skutečného provedení díla bude provedeno a ověřeno oprávněným zeměměřičským inženýrem a bude předáno objednateli 3x v tištěné a 1x v elektronické formě na CD (včetně inženýrských sítí).  V zaměření budou vyznačeny hranice stavby, označeny druhy povrchů (materiál, povrch, barva), snížené obruby, vpusti, poklopy, propustky, lampy, svislé dopravní značení, opěrné zdi,…. Budou spočítány výměry (obruby + dlažby) vč. přiřazení k příslušným položkám a do příslušných SO dle rozpočtu.</t>
  </si>
  <si>
    <t>Poznámka k položce:_x000d_
Poznámka k položce:</t>
  </si>
  <si>
    <t>012403000</t>
  </si>
  <si>
    <t>Geometrický plán</t>
  </si>
  <si>
    <t xml:space="preserve">Náklady na vyhotovení geometrického plánu včetně jejich předání objednateli v požadované formě a požadovaném počtu.   - Geometrický plán oddělující stavbu chodníku a souvisejících konstrukčních prvků (opěrné a zárubní zdí, lávky, silniční obruby,…) včetně změn druhu pozemku a způsobu využití kultury (chodník - ostatní plocha / ostatní komunikace), s vyznačením věcných břemen na cizích pozemcích týkajících se např. autobusových zálivů, kabelů a lamp VO a částí chodníků nad vodotečí, tak jak je požadováno ke kolaudaci stavby a pro vklad do Katastru nemovitostí. 9x v tištěné a 1x v elektronické formě na CD.</t>
  </si>
  <si>
    <t>013254000</t>
  </si>
  <si>
    <t>Dokumentace skutečného provedení stavby</t>
  </si>
  <si>
    <t xml:space="preserve">Dokumentace skutečného provedení stavby ve smyslu § 125 odst. 6 stavebního zákona, dle kap. 18 Směrnice pro dokumentaci staveb pozemních komunikací (SDS PK) (7/2022) v rozsahu dle Technických kvalitativních podmínek pro dokumentaci staveb pozemních komunikací (TKP-D) (7/2022). Součástí je předání dokumentace v tištěné podobě (3 paré) a předání 1 x v digitální podobě (rozsah a uspořádání odpovídající podobě tištěné) v uzavřeném (PDF) a otevřeném formátu (DWG, XLS, DOC, apod.).  zahrnuje veškeré náklady spojené s objednatelem požadovanými pracemi</t>
  </si>
  <si>
    <t>030001000</t>
  </si>
  <si>
    <t>Zařízení staveniště</t>
  </si>
  <si>
    <t>Položka zahrnuje veškeré náklady spojené s vybudováním, provozem a odstraněním zařízení staveniště -terénní úpravy pro zařízení staveniště -oplocení -WC -zázemí stavby</t>
  </si>
  <si>
    <t>031203000</t>
  </si>
  <si>
    <t>Příprava území stavby, vč. vytyčení stavby</t>
  </si>
  <si>
    <t>034303000</t>
  </si>
  <si>
    <t>DIO - pomocné práce zříz nebo zajišť regulaci a ochranu dopravy</t>
  </si>
  <si>
    <t xml:space="preserve">"Položka zahrnuje dopravně inženýrská opatření v průběhu celé stavby (dle schváleného plánu ZOV, DIO a vyjádření DI PČR), zahrnuje pronájem dopravního značení - tzn. osazení, přesuny a odvoz provizorního dopravního značení. Zahrnuje dočasné dopravní značení, semafory vč. časomíry odpočtu, dopravní zařízení (např citybloky, provizorní betonová a ocelová svodidla, světelné výstražné zařízení atd.), oplocení a všechny související práce po dobu trvání stavby. Zahrnuje přesun betonových svodidel a úpravu DZ ve všech etapách výstavby, vč. bet.svodidel, oddělujících pásek, provizorních lávek do 7m či zábradlí na provizorní komunikaci. Součástí položky je i údržba a péče o dopravně inženýrská opatření v průběhu celé stavby. Součástí položky je vyřízení DIR včetně jeho projednání.   Pro celou stavbu."  zahrnuje objednatelem povolené náklady na požadovaná zařízení zhotovitele</t>
  </si>
  <si>
    <t>034503000</t>
  </si>
  <si>
    <t>Informační tabule (plast A3) na sloupku a mobilním podstavci</t>
  </si>
  <si>
    <t xml:space="preserve">Plastová (A3) na sloupku a mobilním podstavci  "položka zahrnuje:   - dodání a osazení informačních tabulí v předepsaném provedení a množství s obsahem předepsaným zadavatelem   - veškeré nosné a upevňovací konstrukce   - základové konstrukce včetně nutných zemních prací   - demontáž a odvoz po skončení platnosti   - případně nutné opravy poškozených čátí během platnosti"</t>
  </si>
  <si>
    <t>045203000</t>
  </si>
  <si>
    <t>Kompletační činnost</t>
  </si>
  <si>
    <t>Zahrnuje veškeré náklady spojené s tvorbou posudků, kontrol, revizních zpráv a dalších úkonů požadovaných dotčenými orgány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</si>
</sst>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101" TargetMode="External" /><Relationship Id="rId2" Type="http://schemas.openxmlformats.org/officeDocument/2006/relationships/hyperlink" Target="https://podminky.urs.cz/item/CS_URS_2023_02/112101101" TargetMode="External" /><Relationship Id="rId3" Type="http://schemas.openxmlformats.org/officeDocument/2006/relationships/hyperlink" Target="https://podminky.urs.cz/item/CS_URS_2023_02/112251101" TargetMode="External" /><Relationship Id="rId4" Type="http://schemas.openxmlformats.org/officeDocument/2006/relationships/hyperlink" Target="https://podminky.urs.cz/item/CS_URS_2023_02/113106132" TargetMode="External" /><Relationship Id="rId5" Type="http://schemas.openxmlformats.org/officeDocument/2006/relationships/hyperlink" Target="https://podminky.urs.cz/item/CS_URS_2023_02/113106141" TargetMode="External" /><Relationship Id="rId6" Type="http://schemas.openxmlformats.org/officeDocument/2006/relationships/hyperlink" Target="https://podminky.urs.cz/item/CS_URS_2023_02/113106221" TargetMode="External" /><Relationship Id="rId7" Type="http://schemas.openxmlformats.org/officeDocument/2006/relationships/hyperlink" Target="https://podminky.urs.cz/item/CS_URS_2023_02/113107164" TargetMode="External" /><Relationship Id="rId8" Type="http://schemas.openxmlformats.org/officeDocument/2006/relationships/hyperlink" Target="https://podminky.urs.cz/item/CS_URS_2023_02/113107224" TargetMode="External" /><Relationship Id="rId9" Type="http://schemas.openxmlformats.org/officeDocument/2006/relationships/hyperlink" Target="https://podminky.urs.cz/item/CS_URS_2023_02/113107242" TargetMode="External" /><Relationship Id="rId10" Type="http://schemas.openxmlformats.org/officeDocument/2006/relationships/hyperlink" Target="https://podminky.urs.cz/item/CS_URS_2023_02/113201111" TargetMode="External" /><Relationship Id="rId11" Type="http://schemas.openxmlformats.org/officeDocument/2006/relationships/hyperlink" Target="https://podminky.urs.cz/item/CS_URS_2023_02/113202111" TargetMode="External" /><Relationship Id="rId12" Type="http://schemas.openxmlformats.org/officeDocument/2006/relationships/hyperlink" Target="https://podminky.urs.cz/item/CS_URS_2023_02/113203111" TargetMode="External" /><Relationship Id="rId13" Type="http://schemas.openxmlformats.org/officeDocument/2006/relationships/hyperlink" Target="https://podminky.urs.cz/item/CS_URS_2023_02/113204111" TargetMode="External" /><Relationship Id="rId14" Type="http://schemas.openxmlformats.org/officeDocument/2006/relationships/hyperlink" Target="https://podminky.urs.cz/item/CS_URS_2023_02/114203201" TargetMode="External" /><Relationship Id="rId15" Type="http://schemas.openxmlformats.org/officeDocument/2006/relationships/hyperlink" Target="https://podminky.urs.cz/item/CS_URS_2023_02/114203301" TargetMode="External" /><Relationship Id="rId16" Type="http://schemas.openxmlformats.org/officeDocument/2006/relationships/hyperlink" Target="https://podminky.urs.cz/item/CS_URS_2023_02/121151103" TargetMode="External" /><Relationship Id="rId17" Type="http://schemas.openxmlformats.org/officeDocument/2006/relationships/hyperlink" Target="https://podminky.urs.cz/item/CS_URS_2023_02/122251101" TargetMode="External" /><Relationship Id="rId18" Type="http://schemas.openxmlformats.org/officeDocument/2006/relationships/hyperlink" Target="https://podminky.urs.cz/item/CS_URS_2023_02/132251103" TargetMode="External" /><Relationship Id="rId19" Type="http://schemas.openxmlformats.org/officeDocument/2006/relationships/hyperlink" Target="https://podminky.urs.cz/item/CS_URS_2023_02/167151111" TargetMode="External" /><Relationship Id="rId20" Type="http://schemas.openxmlformats.org/officeDocument/2006/relationships/hyperlink" Target="https://podminky.urs.cz/item/CS_URS_2023_02/171152101" TargetMode="External" /><Relationship Id="rId21" Type="http://schemas.openxmlformats.org/officeDocument/2006/relationships/hyperlink" Target="https://podminky.urs.cz/item/CS_URS_2023_02/171201231.1" TargetMode="External" /><Relationship Id="rId22" Type="http://schemas.openxmlformats.org/officeDocument/2006/relationships/hyperlink" Target="https://podminky.urs.cz/item/CS_URS_2023_02/174111101" TargetMode="External" /><Relationship Id="rId23" Type="http://schemas.openxmlformats.org/officeDocument/2006/relationships/hyperlink" Target="https://podminky.urs.cz/item/CS_URS_2023_02/175151101" TargetMode="External" /><Relationship Id="rId24" Type="http://schemas.openxmlformats.org/officeDocument/2006/relationships/hyperlink" Target="https://podminky.urs.cz/item/CS_URS_2023_02/181951111" TargetMode="External" /><Relationship Id="rId25" Type="http://schemas.openxmlformats.org/officeDocument/2006/relationships/hyperlink" Target="https://podminky.urs.cz/item/CS_URS_2023_02/181951112" TargetMode="External" /><Relationship Id="rId26" Type="http://schemas.openxmlformats.org/officeDocument/2006/relationships/hyperlink" Target="https://podminky.urs.cz/item/CS_URS_2023_02/182351123" TargetMode="External" /><Relationship Id="rId27" Type="http://schemas.openxmlformats.org/officeDocument/2006/relationships/hyperlink" Target="https://podminky.urs.cz/item/CS_URS_2023_02/183101321" TargetMode="External" /><Relationship Id="rId28" Type="http://schemas.openxmlformats.org/officeDocument/2006/relationships/hyperlink" Target="https://podminky.urs.cz/item/CS_URS_2023_02/183902122" TargetMode="External" /><Relationship Id="rId29" Type="http://schemas.openxmlformats.org/officeDocument/2006/relationships/hyperlink" Target="https://podminky.urs.cz/item/CS_URS_2023_02/184102116" TargetMode="External" /><Relationship Id="rId30" Type="http://schemas.openxmlformats.org/officeDocument/2006/relationships/hyperlink" Target="https://podminky.urs.cz/item/CS_URS_2023_02/184818245" TargetMode="External" /><Relationship Id="rId31" Type="http://schemas.openxmlformats.org/officeDocument/2006/relationships/hyperlink" Target="https://podminky.urs.cz/item/CS_URS_2023_02/184911421" TargetMode="External" /><Relationship Id="rId32" Type="http://schemas.openxmlformats.org/officeDocument/2006/relationships/hyperlink" Target="https://podminky.urs.cz/item/CS_URS_2023_02/213141111" TargetMode="External" /><Relationship Id="rId33" Type="http://schemas.openxmlformats.org/officeDocument/2006/relationships/hyperlink" Target="https://podminky.urs.cz/item/CS_URS_2023_02/451573111" TargetMode="External" /><Relationship Id="rId34" Type="http://schemas.openxmlformats.org/officeDocument/2006/relationships/hyperlink" Target="https://podminky.urs.cz/item/CS_URS_2023_02/434191423" TargetMode="External" /><Relationship Id="rId35" Type="http://schemas.openxmlformats.org/officeDocument/2006/relationships/hyperlink" Target="https://podminky.urs.cz/item/CS_URS_2023_02/564752111" TargetMode="External" /><Relationship Id="rId36" Type="http://schemas.openxmlformats.org/officeDocument/2006/relationships/hyperlink" Target="https://podminky.urs.cz/item/CS_URS_2023_02/564851111" TargetMode="External" /><Relationship Id="rId37" Type="http://schemas.openxmlformats.org/officeDocument/2006/relationships/hyperlink" Target="https://podminky.urs.cz/item/CS_URS_2023_02/564932111" TargetMode="External" /><Relationship Id="rId38" Type="http://schemas.openxmlformats.org/officeDocument/2006/relationships/hyperlink" Target="https://podminky.urs.cz/item/CS_URS_2023_02/565165112" TargetMode="External" /><Relationship Id="rId39" Type="http://schemas.openxmlformats.org/officeDocument/2006/relationships/hyperlink" Target="https://podminky.urs.cz/item/CS_URS_2023_02/567122114" TargetMode="External" /><Relationship Id="rId40" Type="http://schemas.openxmlformats.org/officeDocument/2006/relationships/hyperlink" Target="https://podminky.urs.cz/item/CS_URS_2023_02/573191111" TargetMode="External" /><Relationship Id="rId41" Type="http://schemas.openxmlformats.org/officeDocument/2006/relationships/hyperlink" Target="https://podminky.urs.cz/item/CS_URS_2023_02/573231106" TargetMode="External" /><Relationship Id="rId42" Type="http://schemas.openxmlformats.org/officeDocument/2006/relationships/hyperlink" Target="https://podminky.urs.cz/item/CS_URS_2023_02/577144111" TargetMode="External" /><Relationship Id="rId43" Type="http://schemas.openxmlformats.org/officeDocument/2006/relationships/hyperlink" Target="https://podminky.urs.cz/item/CS_URS_2023_02/577155112" TargetMode="External" /><Relationship Id="rId44" Type="http://schemas.openxmlformats.org/officeDocument/2006/relationships/hyperlink" Target="https://podminky.urs.cz/item/CS_URS_2023_02/591211111" TargetMode="External" /><Relationship Id="rId45" Type="http://schemas.openxmlformats.org/officeDocument/2006/relationships/hyperlink" Target="https://podminky.urs.cz/item/CS_URS_2023_02/591411111" TargetMode="External" /><Relationship Id="rId46" Type="http://schemas.openxmlformats.org/officeDocument/2006/relationships/hyperlink" Target="https://podminky.urs.cz/item/CS_URS_2023_02/596811120" TargetMode="External" /><Relationship Id="rId47" Type="http://schemas.openxmlformats.org/officeDocument/2006/relationships/hyperlink" Target="https://podminky.urs.cz/item/CS_URS_2023_02/871313121" TargetMode="External" /><Relationship Id="rId48" Type="http://schemas.openxmlformats.org/officeDocument/2006/relationships/hyperlink" Target="https://podminky.urs.cz/item/CS_URS_2023_02/871353121" TargetMode="External" /><Relationship Id="rId49" Type="http://schemas.openxmlformats.org/officeDocument/2006/relationships/hyperlink" Target="https://podminky.urs.cz/item/CS_URS_2023_02/871363121" TargetMode="External" /><Relationship Id="rId50" Type="http://schemas.openxmlformats.org/officeDocument/2006/relationships/hyperlink" Target="https://podminky.urs.cz/item/CS_URS_2023_02/914111111" TargetMode="External" /><Relationship Id="rId51" Type="http://schemas.openxmlformats.org/officeDocument/2006/relationships/hyperlink" Target="https://podminky.urs.cz/item/CS_URS_2023_02/914511111" TargetMode="External" /><Relationship Id="rId52" Type="http://schemas.openxmlformats.org/officeDocument/2006/relationships/hyperlink" Target="https://podminky.urs.cz/item/CS_URS_2023_02/915131115" TargetMode="External" /><Relationship Id="rId53" Type="http://schemas.openxmlformats.org/officeDocument/2006/relationships/hyperlink" Target="https://podminky.urs.cz/item/CS_URS_2023_02/915621111" TargetMode="External" /><Relationship Id="rId54" Type="http://schemas.openxmlformats.org/officeDocument/2006/relationships/hyperlink" Target="https://podminky.urs.cz/item/CS_URS_2023_02/916241113" TargetMode="External" /><Relationship Id="rId55" Type="http://schemas.openxmlformats.org/officeDocument/2006/relationships/hyperlink" Target="https://podminky.urs.cz/item/CS_URS_2023_02/916241213.1" TargetMode="External" /><Relationship Id="rId56" Type="http://schemas.openxmlformats.org/officeDocument/2006/relationships/hyperlink" Target="https://podminky.urs.cz/item/CS_URS_2023_02/919112212" TargetMode="External" /><Relationship Id="rId57" Type="http://schemas.openxmlformats.org/officeDocument/2006/relationships/hyperlink" Target="https://podminky.urs.cz/item/CS_URS_2023_02/919121212" TargetMode="External" /><Relationship Id="rId58" Type="http://schemas.openxmlformats.org/officeDocument/2006/relationships/hyperlink" Target="https://podminky.urs.cz/item/CS_URS_2023_02/919735113" TargetMode="External" /><Relationship Id="rId59" Type="http://schemas.openxmlformats.org/officeDocument/2006/relationships/hyperlink" Target="https://podminky.urs.cz/item/CS_URS_2023_02/919791011" TargetMode="External" /><Relationship Id="rId60" Type="http://schemas.openxmlformats.org/officeDocument/2006/relationships/hyperlink" Target="https://podminky.urs.cz/item/CS_URS_2023_02/919791013" TargetMode="External" /><Relationship Id="rId61" Type="http://schemas.openxmlformats.org/officeDocument/2006/relationships/hyperlink" Target="https://podminky.urs.cz/item/CS_URS_2023_02/966001212" TargetMode="External" /><Relationship Id="rId62" Type="http://schemas.openxmlformats.org/officeDocument/2006/relationships/hyperlink" Target="https://podminky.urs.cz/item/CS_URS_2023_02/966001411" TargetMode="External" /><Relationship Id="rId63" Type="http://schemas.openxmlformats.org/officeDocument/2006/relationships/hyperlink" Target="https://podminky.urs.cz/item/CS_URS_2023_02/966006132" TargetMode="External" /><Relationship Id="rId64" Type="http://schemas.openxmlformats.org/officeDocument/2006/relationships/hyperlink" Target="https://podminky.urs.cz/item/CS_URS_2023_02/966006261" TargetMode="External" /><Relationship Id="rId65" Type="http://schemas.openxmlformats.org/officeDocument/2006/relationships/hyperlink" Target="https://podminky.urs.cz/item/CS_URS_2023_02/966008221" TargetMode="External" /><Relationship Id="rId66" Type="http://schemas.openxmlformats.org/officeDocument/2006/relationships/hyperlink" Target="https://podminky.urs.cz/item/CS_URS_2023_01/997221551.1" TargetMode="External" /><Relationship Id="rId67" Type="http://schemas.openxmlformats.org/officeDocument/2006/relationships/hyperlink" Target="https://podminky.urs.cz/item/CS_URS_2023_01/997013861" TargetMode="External" /><Relationship Id="rId68" Type="http://schemas.openxmlformats.org/officeDocument/2006/relationships/hyperlink" Target="https://podminky.urs.cz/item/CS_URS_2023_01/997221873" TargetMode="External" /><Relationship Id="rId69" Type="http://schemas.openxmlformats.org/officeDocument/2006/relationships/hyperlink" Target="https://podminky.urs.cz/item/CS_URS_2023_01/997013631" TargetMode="External" /><Relationship Id="rId70" Type="http://schemas.openxmlformats.org/officeDocument/2006/relationships/hyperlink" Target="https://podminky.urs.cz/item/CS_URS_2023_01/997221875" TargetMode="External" /><Relationship Id="rId71" Type="http://schemas.openxmlformats.org/officeDocument/2006/relationships/hyperlink" Target="https://podminky.urs.cz/item/CS_URS_2023_02/998225111" TargetMode="External" /><Relationship Id="rId72" Type="http://schemas.openxmlformats.org/officeDocument/2006/relationships/hyperlink" Target="https://podminky.urs.cz/item/CS_URS_2023_02/711161215" TargetMode="External" /><Relationship Id="rId73" Type="http://schemas.openxmlformats.org/officeDocument/2006/relationships/hyperlink" Target="https://podminky.urs.cz/item/CS_URS_2023_02/998711101" TargetMode="External" /><Relationship Id="rId7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221" TargetMode="External" /><Relationship Id="rId2" Type="http://schemas.openxmlformats.org/officeDocument/2006/relationships/hyperlink" Target="https://podminky.urs.cz/item/CS_URS_2023_02/113107164" TargetMode="External" /><Relationship Id="rId3" Type="http://schemas.openxmlformats.org/officeDocument/2006/relationships/hyperlink" Target="https://podminky.urs.cz/item/CS_URS_2023_02/113107224" TargetMode="External" /><Relationship Id="rId4" Type="http://schemas.openxmlformats.org/officeDocument/2006/relationships/hyperlink" Target="https://podminky.urs.cz/item/CS_URS_2023_02/113107242" TargetMode="External" /><Relationship Id="rId5" Type="http://schemas.openxmlformats.org/officeDocument/2006/relationships/hyperlink" Target="https://podminky.urs.cz/item/CS_URS_2023_02/181951112" TargetMode="External" /><Relationship Id="rId6" Type="http://schemas.openxmlformats.org/officeDocument/2006/relationships/hyperlink" Target="https://podminky.urs.cz/item/CS_URS_2023_02/564851111" TargetMode="External" /><Relationship Id="rId7" Type="http://schemas.openxmlformats.org/officeDocument/2006/relationships/hyperlink" Target="https://podminky.urs.cz/item/CS_URS_2023_02/565165112" TargetMode="External" /><Relationship Id="rId8" Type="http://schemas.openxmlformats.org/officeDocument/2006/relationships/hyperlink" Target="https://podminky.urs.cz/item/CS_URS_2023_02/573191111" TargetMode="External" /><Relationship Id="rId9" Type="http://schemas.openxmlformats.org/officeDocument/2006/relationships/hyperlink" Target="https://podminky.urs.cz/item/CS_URS_2023_02/573231106" TargetMode="External" /><Relationship Id="rId10" Type="http://schemas.openxmlformats.org/officeDocument/2006/relationships/hyperlink" Target="https://podminky.urs.cz/item/CS_URS_2023_02/577144111" TargetMode="External" /><Relationship Id="rId11" Type="http://schemas.openxmlformats.org/officeDocument/2006/relationships/hyperlink" Target="https://podminky.urs.cz/item/CS_URS_2023_02/577155112" TargetMode="External" /><Relationship Id="rId12" Type="http://schemas.openxmlformats.org/officeDocument/2006/relationships/hyperlink" Target="https://podminky.urs.cz/item/CS_URS_2023_02/915131111" TargetMode="External" /><Relationship Id="rId13" Type="http://schemas.openxmlformats.org/officeDocument/2006/relationships/hyperlink" Target="https://podminky.urs.cz/item/CS_URS_2023_02/915231111" TargetMode="External" /><Relationship Id="rId14" Type="http://schemas.openxmlformats.org/officeDocument/2006/relationships/hyperlink" Target="https://podminky.urs.cz/item/CS_URS_2023_02/915621111" TargetMode="External" /><Relationship Id="rId15" Type="http://schemas.openxmlformats.org/officeDocument/2006/relationships/hyperlink" Target="https://podminky.urs.cz/item/CS_URS_2023_02/919112212" TargetMode="External" /><Relationship Id="rId16" Type="http://schemas.openxmlformats.org/officeDocument/2006/relationships/hyperlink" Target="https://podminky.urs.cz/item/CS_URS_2023_02/919121212" TargetMode="External" /><Relationship Id="rId17" Type="http://schemas.openxmlformats.org/officeDocument/2006/relationships/hyperlink" Target="https://podminky.urs.cz/item/CS_URS_2023_02/919735113" TargetMode="External" /><Relationship Id="rId18" Type="http://schemas.openxmlformats.org/officeDocument/2006/relationships/hyperlink" Target="https://podminky.urs.cz/item/CS_URS_2023_01/997221551.1" TargetMode="External" /><Relationship Id="rId19" Type="http://schemas.openxmlformats.org/officeDocument/2006/relationships/hyperlink" Target="https://podminky.urs.cz/item/CS_URS_2023_01/997221873" TargetMode="External" /><Relationship Id="rId20" Type="http://schemas.openxmlformats.org/officeDocument/2006/relationships/hyperlink" Target="https://podminky.urs.cz/item/CS_URS_2023_01/997221875" TargetMode="External" /><Relationship Id="rId21" Type="http://schemas.openxmlformats.org/officeDocument/2006/relationships/hyperlink" Target="https://podminky.urs.cz/item/CS_URS_2023_02/998225111" TargetMode="External" /><Relationship Id="rId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21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27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31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31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31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31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2153_08_2025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Dolní Bousov - rekonstrukce náměstí T. G. Masaryka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Dolní Bousov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11. 8. 2025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28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34</v>
      </c>
      <c r="AJ89" s="41"/>
      <c r="AK89" s="41"/>
      <c r="AL89" s="41"/>
      <c r="AM89" s="81" t="str">
        <f>IF(E17="","",E17)</f>
        <v>Ing. Martina Hřebřinová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32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24.7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101A - Náměstí'!J30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'SO 101A - Náměstí'!P129</f>
        <v>0</v>
      </c>
      <c r="AV95" s="129">
        <f>'SO 101A - Náměstí'!J33</f>
        <v>0</v>
      </c>
      <c r="AW95" s="129">
        <f>'SO 101A - Náměstí'!J34</f>
        <v>0</v>
      </c>
      <c r="AX95" s="129">
        <f>'SO 101A - Náměstí'!J35</f>
        <v>0</v>
      </c>
      <c r="AY95" s="129">
        <f>'SO 101A - Náměstí'!J36</f>
        <v>0</v>
      </c>
      <c r="AZ95" s="129">
        <f>'SO 101A - Náměstí'!F33</f>
        <v>0</v>
      </c>
      <c r="BA95" s="129">
        <f>'SO 101A - Náměstí'!F34</f>
        <v>0</v>
      </c>
      <c r="BB95" s="129">
        <f>'SO 101A - Náměstí'!F35</f>
        <v>0</v>
      </c>
      <c r="BC95" s="129">
        <f>'SO 101A - Náměstí'!F36</f>
        <v>0</v>
      </c>
      <c r="BD95" s="131">
        <f>'SO 101A - Náměstí'!F37</f>
        <v>0</v>
      </c>
      <c r="BE95" s="7"/>
      <c r="BT95" s="132" t="s">
        <v>21</v>
      </c>
      <c r="BV95" s="132" t="s">
        <v>81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24.75" customHeight="1">
      <c r="A96" s="120" t="s">
        <v>83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101B - Komunikace (II-...'!J30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'SO 101B - Komunikace (II-...'!P122</f>
        <v>0</v>
      </c>
      <c r="AV96" s="129">
        <f>'SO 101B - Komunikace (II-...'!J33</f>
        <v>0</v>
      </c>
      <c r="AW96" s="129">
        <f>'SO 101B - Komunikace (II-...'!J34</f>
        <v>0</v>
      </c>
      <c r="AX96" s="129">
        <f>'SO 101B - Komunikace (II-...'!J35</f>
        <v>0</v>
      </c>
      <c r="AY96" s="129">
        <f>'SO 101B - Komunikace (II-...'!J36</f>
        <v>0</v>
      </c>
      <c r="AZ96" s="129">
        <f>'SO 101B - Komunikace (II-...'!F33</f>
        <v>0</v>
      </c>
      <c r="BA96" s="129">
        <f>'SO 101B - Komunikace (II-...'!F34</f>
        <v>0</v>
      </c>
      <c r="BB96" s="129">
        <f>'SO 101B - Komunikace (II-...'!F35</f>
        <v>0</v>
      </c>
      <c r="BC96" s="129">
        <f>'SO 101B - Komunikace (II-...'!F36</f>
        <v>0</v>
      </c>
      <c r="BD96" s="131">
        <f>'SO 101B - Komunikace (II-...'!F37</f>
        <v>0</v>
      </c>
      <c r="BE96" s="7"/>
      <c r="BT96" s="132" t="s">
        <v>21</v>
      </c>
      <c r="BV96" s="132" t="s">
        <v>81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83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401 - Veřejného osvětlení'!J30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'SO 401 - Veřejného osvětlení'!P124</f>
        <v>0</v>
      </c>
      <c r="AV97" s="129">
        <f>'SO 401 - Veřejného osvětlení'!J33</f>
        <v>0</v>
      </c>
      <c r="AW97" s="129">
        <f>'SO 401 - Veřejného osvětlení'!J34</f>
        <v>0</v>
      </c>
      <c r="AX97" s="129">
        <f>'SO 401 - Veřejného osvětlení'!J35</f>
        <v>0</v>
      </c>
      <c r="AY97" s="129">
        <f>'SO 401 - Veřejného osvětlení'!J36</f>
        <v>0</v>
      </c>
      <c r="AZ97" s="129">
        <f>'SO 401 - Veřejného osvětlení'!F33</f>
        <v>0</v>
      </c>
      <c r="BA97" s="129">
        <f>'SO 401 - Veřejného osvětlení'!F34</f>
        <v>0</v>
      </c>
      <c r="BB97" s="129">
        <f>'SO 401 - Veřejného osvětlení'!F35</f>
        <v>0</v>
      </c>
      <c r="BC97" s="129">
        <f>'SO 401 - Veřejného osvětlení'!F36</f>
        <v>0</v>
      </c>
      <c r="BD97" s="131">
        <f>'SO 401 - Veřejného osvětlení'!F37</f>
        <v>0</v>
      </c>
      <c r="BE97" s="7"/>
      <c r="BT97" s="132" t="s">
        <v>21</v>
      </c>
      <c r="BV97" s="132" t="s">
        <v>81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83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402 - Zásuvkové skříně...'!J30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28">
        <v>0</v>
      </c>
      <c r="AT98" s="129">
        <f>ROUND(SUM(AV98:AW98),2)</f>
        <v>0</v>
      </c>
      <c r="AU98" s="130">
        <f>'SO 402 - Zásuvkové skříně...'!P121</f>
        <v>0</v>
      </c>
      <c r="AV98" s="129">
        <f>'SO 402 - Zásuvkové skříně...'!J33</f>
        <v>0</v>
      </c>
      <c r="AW98" s="129">
        <f>'SO 402 - Zásuvkové skříně...'!J34</f>
        <v>0</v>
      </c>
      <c r="AX98" s="129">
        <f>'SO 402 - Zásuvkové skříně...'!J35</f>
        <v>0</v>
      </c>
      <c r="AY98" s="129">
        <f>'SO 402 - Zásuvkové skříně...'!J36</f>
        <v>0</v>
      </c>
      <c r="AZ98" s="129">
        <f>'SO 402 - Zásuvkové skříně...'!F33</f>
        <v>0</v>
      </c>
      <c r="BA98" s="129">
        <f>'SO 402 - Zásuvkové skříně...'!F34</f>
        <v>0</v>
      </c>
      <c r="BB98" s="129">
        <f>'SO 402 - Zásuvkové skříně...'!F35</f>
        <v>0</v>
      </c>
      <c r="BC98" s="129">
        <f>'SO 402 - Zásuvkové skříně...'!F36</f>
        <v>0</v>
      </c>
      <c r="BD98" s="131">
        <f>'SO 402 - Zásuvkové skříně...'!F37</f>
        <v>0</v>
      </c>
      <c r="BE98" s="7"/>
      <c r="BT98" s="132" t="s">
        <v>21</v>
      </c>
      <c r="BV98" s="132" t="s">
        <v>81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83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'VRN - Vedlejší rozpočtové...'!J30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86</v>
      </c>
      <c r="AR99" s="127"/>
      <c r="AS99" s="133">
        <v>0</v>
      </c>
      <c r="AT99" s="134">
        <f>ROUND(SUM(AV99:AW99),2)</f>
        <v>0</v>
      </c>
      <c r="AU99" s="135">
        <f>'VRN - Vedlejší rozpočtové...'!P117</f>
        <v>0</v>
      </c>
      <c r="AV99" s="134">
        <f>'VRN - Vedlejší rozpočtové...'!J33</f>
        <v>0</v>
      </c>
      <c r="AW99" s="134">
        <f>'VRN - Vedlejší rozpočtové...'!J34</f>
        <v>0</v>
      </c>
      <c r="AX99" s="134">
        <f>'VRN - Vedlejší rozpočtové...'!J35</f>
        <v>0</v>
      </c>
      <c r="AY99" s="134">
        <f>'VRN - Vedlejší rozpočtové...'!J36</f>
        <v>0</v>
      </c>
      <c r="AZ99" s="134">
        <f>'VRN - Vedlejší rozpočtové...'!F33</f>
        <v>0</v>
      </c>
      <c r="BA99" s="134">
        <f>'VRN - Vedlejší rozpočtové...'!F34</f>
        <v>0</v>
      </c>
      <c r="BB99" s="134">
        <f>'VRN - Vedlejší rozpočtové...'!F35</f>
        <v>0</v>
      </c>
      <c r="BC99" s="134">
        <f>'VRN - Vedlejší rozpočtové...'!F36</f>
        <v>0</v>
      </c>
      <c r="BD99" s="136">
        <f>'VRN - Vedlejší rozpočtové...'!F37</f>
        <v>0</v>
      </c>
      <c r="BE99" s="7"/>
      <c r="BT99" s="132" t="s">
        <v>21</v>
      </c>
      <c r="BV99" s="132" t="s">
        <v>81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qJmHY5dmac09LfizsZt5sQFnOertN0gzIh6K4b3p5+b7JUlXqhMucOAp9IRNTvmwTxh3O2/oNSVCHitgoJ3MJg==" hashValue="T8G84Uj0iWG+L1Nav5n3RCL9Kvb6WqdK7mmmucBaIQN0bMUqHNWxpGdv//3jR5PjV/ANKPZNeULctjDosQknow==" algorithmName="SHA-512" password="CA9C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A - Náměstí'!C2" display="/"/>
    <hyperlink ref="A96" location="'SO 101B - Komunikace (II-...'!C2" display="/"/>
    <hyperlink ref="A97" location="'SO 401 - Veřejného osvětlení'!C2" display="/"/>
    <hyperlink ref="A98" location="'SO 402 - Zásuvkové skříně...'!C2" display="/"/>
    <hyperlink ref="A9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Dolní Bousov - rekonstrukce náměstí T. G. Masaryka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11. 8. 2025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28</v>
      </c>
      <c r="E14" s="39"/>
      <c r="F14" s="39"/>
      <c r="G14" s="39"/>
      <c r="H14" s="39"/>
      <c r="I14" s="141" t="s">
        <v>29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31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32</v>
      </c>
      <c r="E17" s="39"/>
      <c r="F17" s="39"/>
      <c r="G17" s="39"/>
      <c r="H17" s="39"/>
      <c r="I17" s="141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34</v>
      </c>
      <c r="E20" s="39"/>
      <c r="F20" s="39"/>
      <c r="G20" s="39"/>
      <c r="H20" s="39"/>
      <c r="I20" s="141" t="s">
        <v>29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31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29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31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ROUND((SUM(BE129:BE813)),  2)</f>
        <v>0</v>
      </c>
      <c r="G33" s="39"/>
      <c r="H33" s="39"/>
      <c r="I33" s="156">
        <v>0.20999999999999999</v>
      </c>
      <c r="J33" s="155">
        <f>ROUND(((SUM(BE129:BE813))*I33),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ROUND((SUM(BF129:BF813)),  2)</f>
        <v>0</v>
      </c>
      <c r="G34" s="39"/>
      <c r="H34" s="39"/>
      <c r="I34" s="156">
        <v>0.14999999999999999</v>
      </c>
      <c r="J34" s="155">
        <f>ROUND(((SUM(BF129:BF813))*I34),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ROUND((SUM(BG129:BG813)),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ROUND((SUM(BH129:BH813)),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ROUND((SUM(BI129:BI813)),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Dolní Bousov - rekonstrukce náměstí T. G. Masaryka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101A - Náměstí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Dolní Bousov</v>
      </c>
      <c r="G89" s="41"/>
      <c r="H89" s="41"/>
      <c r="I89" s="33" t="s">
        <v>24</v>
      </c>
      <c r="J89" s="80" t="str">
        <f>IF(J12="","",J12)</f>
        <v>11. 8. 2025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28</v>
      </c>
      <c r="D91" s="41"/>
      <c r="E91" s="41"/>
      <c r="F91" s="28" t="str">
        <f>E15</f>
        <v xml:space="preserve"> </v>
      </c>
      <c r="G91" s="41"/>
      <c r="H91" s="41"/>
      <c r="I91" s="33" t="s">
        <v>34</v>
      </c>
      <c r="J91" s="37" t="str">
        <f>E21</f>
        <v>Ing. Martina Hřebřinová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111</v>
      </c>
      <c r="E99" s="189"/>
      <c r="F99" s="189"/>
      <c r="G99" s="189"/>
      <c r="H99" s="189"/>
      <c r="I99" s="189"/>
      <c r="J99" s="190">
        <f>J352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112</v>
      </c>
      <c r="E100" s="189"/>
      <c r="F100" s="189"/>
      <c r="G100" s="189"/>
      <c r="H100" s="189"/>
      <c r="I100" s="189"/>
      <c r="J100" s="190">
        <f>J365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6"/>
      <c r="C101" s="187"/>
      <c r="D101" s="188" t="s">
        <v>113</v>
      </c>
      <c r="E101" s="189"/>
      <c r="F101" s="189"/>
      <c r="G101" s="189"/>
      <c r="H101" s="189"/>
      <c r="I101" s="189"/>
      <c r="J101" s="190">
        <f>J372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114</v>
      </c>
      <c r="E102" s="189"/>
      <c r="F102" s="189"/>
      <c r="G102" s="189"/>
      <c r="H102" s="189"/>
      <c r="I102" s="189"/>
      <c r="J102" s="190">
        <f>J405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115</v>
      </c>
      <c r="E103" s="189"/>
      <c r="F103" s="189"/>
      <c r="G103" s="189"/>
      <c r="H103" s="189"/>
      <c r="I103" s="189"/>
      <c r="J103" s="190">
        <f>J513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116</v>
      </c>
      <c r="E104" s="189"/>
      <c r="F104" s="189"/>
      <c r="G104" s="189"/>
      <c r="H104" s="189"/>
      <c r="I104" s="189"/>
      <c r="J104" s="190">
        <f>J571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117</v>
      </c>
      <c r="E105" s="189"/>
      <c r="F105" s="189"/>
      <c r="G105" s="189"/>
      <c r="H105" s="189"/>
      <c r="I105" s="189"/>
      <c r="J105" s="190">
        <f>J778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118</v>
      </c>
      <c r="E106" s="189"/>
      <c r="F106" s="189"/>
      <c r="G106" s="189"/>
      <c r="H106" s="189"/>
      <c r="I106" s="189"/>
      <c r="J106" s="190">
        <f>J796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119</v>
      </c>
      <c r="E107" s="183"/>
      <c r="F107" s="183"/>
      <c r="G107" s="183"/>
      <c r="H107" s="183"/>
      <c r="I107" s="183"/>
      <c r="J107" s="184">
        <f>J800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120</v>
      </c>
      <c r="E108" s="189"/>
      <c r="F108" s="189"/>
      <c r="G108" s="189"/>
      <c r="H108" s="189"/>
      <c r="I108" s="189"/>
      <c r="J108" s="190">
        <f>J801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121</v>
      </c>
      <c r="E109" s="189"/>
      <c r="F109" s="189"/>
      <c r="G109" s="189"/>
      <c r="H109" s="189"/>
      <c r="I109" s="189"/>
      <c r="J109" s="190">
        <f>J811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122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Dolní Bousov - rekonstrukce náměstí T. G. Masaryka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102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 101A - Náměstí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22</v>
      </c>
      <c r="D123" s="41"/>
      <c r="E123" s="41"/>
      <c r="F123" s="28" t="str">
        <f>F12</f>
        <v>Dolní Bousov</v>
      </c>
      <c r="G123" s="41"/>
      <c r="H123" s="41"/>
      <c r="I123" s="33" t="s">
        <v>24</v>
      </c>
      <c r="J123" s="80" t="str">
        <f>IF(J12="","",J12)</f>
        <v>11. 8. 2025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28</v>
      </c>
      <c r="D125" s="41"/>
      <c r="E125" s="41"/>
      <c r="F125" s="28" t="str">
        <f>E15</f>
        <v xml:space="preserve"> </v>
      </c>
      <c r="G125" s="41"/>
      <c r="H125" s="41"/>
      <c r="I125" s="33" t="s">
        <v>34</v>
      </c>
      <c r="J125" s="37" t="str">
        <f>E21</f>
        <v>Ing. Martina Hřebřinová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32</v>
      </c>
      <c r="D126" s="41"/>
      <c r="E126" s="41"/>
      <c r="F126" s="28" t="str">
        <f>IF(E18="","",E18)</f>
        <v>Vyplň údaj</v>
      </c>
      <c r="G126" s="41"/>
      <c r="H126" s="41"/>
      <c r="I126" s="33" t="s">
        <v>37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123</v>
      </c>
      <c r="D128" s="195" t="s">
        <v>64</v>
      </c>
      <c r="E128" s="195" t="s">
        <v>60</v>
      </c>
      <c r="F128" s="195" t="s">
        <v>61</v>
      </c>
      <c r="G128" s="195" t="s">
        <v>124</v>
      </c>
      <c r="H128" s="195" t="s">
        <v>125</v>
      </c>
      <c r="I128" s="195" t="s">
        <v>126</v>
      </c>
      <c r="J128" s="195" t="s">
        <v>106</v>
      </c>
      <c r="K128" s="196" t="s">
        <v>127</v>
      </c>
      <c r="L128" s="197"/>
      <c r="M128" s="101" t="s">
        <v>1</v>
      </c>
      <c r="N128" s="102" t="s">
        <v>43</v>
      </c>
      <c r="O128" s="102" t="s">
        <v>128</v>
      </c>
      <c r="P128" s="102" t="s">
        <v>129</v>
      </c>
      <c r="Q128" s="102" t="s">
        <v>130</v>
      </c>
      <c r="R128" s="102" t="s">
        <v>131</v>
      </c>
      <c r="S128" s="102" t="s">
        <v>132</v>
      </c>
      <c r="T128" s="103" t="s">
        <v>133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134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P130+P800</f>
        <v>0</v>
      </c>
      <c r="Q129" s="105"/>
      <c r="R129" s="200">
        <f>R130+R800</f>
        <v>2405.6058962370003</v>
      </c>
      <c r="S129" s="105"/>
      <c r="T129" s="201">
        <f>T130+T800</f>
        <v>2541.0274199999999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78</v>
      </c>
      <c r="AU129" s="18" t="s">
        <v>108</v>
      </c>
      <c r="BK129" s="202">
        <f>BK130+BK800</f>
        <v>0</v>
      </c>
    </row>
    <row r="130" s="12" customFormat="1" ht="25.92" customHeight="1">
      <c r="A130" s="12"/>
      <c r="B130" s="203"/>
      <c r="C130" s="204"/>
      <c r="D130" s="205" t="s">
        <v>78</v>
      </c>
      <c r="E130" s="206" t="s">
        <v>135</v>
      </c>
      <c r="F130" s="206" t="s">
        <v>136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P131+P352+P365+P405+P513+P571+P778+P796</f>
        <v>0</v>
      </c>
      <c r="Q130" s="211"/>
      <c r="R130" s="212">
        <f>R131+R352+R365+R405+R513+R571+R778+R796</f>
        <v>2405.3104224870003</v>
      </c>
      <c r="S130" s="211"/>
      <c r="T130" s="213">
        <f>T131+T352+T365+T405+T513+T571+T778+T796</f>
        <v>2541.0264199999997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21</v>
      </c>
      <c r="AT130" s="215" t="s">
        <v>78</v>
      </c>
      <c r="AU130" s="215" t="s">
        <v>79</v>
      </c>
      <c r="AY130" s="214" t="s">
        <v>137</v>
      </c>
      <c r="BK130" s="216">
        <f>BK131+BK352+BK365+BK405+BK513+BK571+BK778+BK796</f>
        <v>0</v>
      </c>
    </row>
    <row r="131" s="12" customFormat="1" ht="22.8" customHeight="1">
      <c r="A131" s="12"/>
      <c r="B131" s="203"/>
      <c r="C131" s="204"/>
      <c r="D131" s="205" t="s">
        <v>78</v>
      </c>
      <c r="E131" s="217" t="s">
        <v>21</v>
      </c>
      <c r="F131" s="217" t="s">
        <v>138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SUM(P132:P351)</f>
        <v>0</v>
      </c>
      <c r="Q131" s="211"/>
      <c r="R131" s="212">
        <f>SUM(R132:R351)</f>
        <v>954.89646499999992</v>
      </c>
      <c r="S131" s="211"/>
      <c r="T131" s="213">
        <f>SUM(T132:T351)</f>
        <v>2511.3424999999997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21</v>
      </c>
      <c r="AT131" s="215" t="s">
        <v>78</v>
      </c>
      <c r="AU131" s="215" t="s">
        <v>21</v>
      </c>
      <c r="AY131" s="214" t="s">
        <v>137</v>
      </c>
      <c r="BK131" s="216">
        <f>SUM(BK132:BK351)</f>
        <v>0</v>
      </c>
    </row>
    <row r="132" s="2" customFormat="1" ht="37.8" customHeight="1">
      <c r="A132" s="39"/>
      <c r="B132" s="40"/>
      <c r="C132" s="219" t="s">
        <v>21</v>
      </c>
      <c r="D132" s="219" t="s">
        <v>139</v>
      </c>
      <c r="E132" s="220" t="s">
        <v>140</v>
      </c>
      <c r="F132" s="221" t="s">
        <v>141</v>
      </c>
      <c r="G132" s="222" t="s">
        <v>142</v>
      </c>
      <c r="H132" s="223">
        <v>44.5</v>
      </c>
      <c r="I132" s="224"/>
      <c r="J132" s="225">
        <f>ROUND(I132*H132,2)</f>
        <v>0</v>
      </c>
      <c r="K132" s="221" t="s">
        <v>143</v>
      </c>
      <c r="L132" s="45"/>
      <c r="M132" s="226" t="s">
        <v>1</v>
      </c>
      <c r="N132" s="227" t="s">
        <v>44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144</v>
      </c>
      <c r="AT132" s="230" t="s">
        <v>139</v>
      </c>
      <c r="AU132" s="230" t="s">
        <v>88</v>
      </c>
      <c r="AY132" s="18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21</v>
      </c>
      <c r="BK132" s="231">
        <f>ROUND(I132*H132,2)</f>
        <v>0</v>
      </c>
      <c r="BL132" s="18" t="s">
        <v>144</v>
      </c>
      <c r="BM132" s="230" t="s">
        <v>145</v>
      </c>
    </row>
    <row r="133" s="2" customFormat="1">
      <c r="A133" s="39"/>
      <c r="B133" s="40"/>
      <c r="C133" s="41"/>
      <c r="D133" s="232" t="s">
        <v>146</v>
      </c>
      <c r="E133" s="41"/>
      <c r="F133" s="233" t="s">
        <v>147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88</v>
      </c>
    </row>
    <row r="134" s="2" customFormat="1">
      <c r="A134" s="39"/>
      <c r="B134" s="40"/>
      <c r="C134" s="41"/>
      <c r="D134" s="237" t="s">
        <v>148</v>
      </c>
      <c r="E134" s="41"/>
      <c r="F134" s="238" t="s">
        <v>149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148</v>
      </c>
      <c r="AU134" s="18" t="s">
        <v>88</v>
      </c>
    </row>
    <row r="135" s="13" customFormat="1">
      <c r="A135" s="13"/>
      <c r="B135" s="239"/>
      <c r="C135" s="240"/>
      <c r="D135" s="232" t="s">
        <v>150</v>
      </c>
      <c r="E135" s="241" t="s">
        <v>1</v>
      </c>
      <c r="F135" s="242" t="s">
        <v>151</v>
      </c>
      <c r="G135" s="240"/>
      <c r="H135" s="241" t="s">
        <v>1</v>
      </c>
      <c r="I135" s="243"/>
      <c r="J135" s="240"/>
      <c r="K135" s="240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150</v>
      </c>
      <c r="AU135" s="248" t="s">
        <v>88</v>
      </c>
      <c r="AV135" s="13" t="s">
        <v>21</v>
      </c>
      <c r="AW135" s="13" t="s">
        <v>36</v>
      </c>
      <c r="AX135" s="13" t="s">
        <v>79</v>
      </c>
      <c r="AY135" s="248" t="s">
        <v>137</v>
      </c>
    </row>
    <row r="136" s="14" customFormat="1">
      <c r="A136" s="14"/>
      <c r="B136" s="249"/>
      <c r="C136" s="250"/>
      <c r="D136" s="232" t="s">
        <v>150</v>
      </c>
      <c r="E136" s="251" t="s">
        <v>1</v>
      </c>
      <c r="F136" s="252" t="s">
        <v>152</v>
      </c>
      <c r="G136" s="250"/>
      <c r="H136" s="253">
        <v>44.5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150</v>
      </c>
      <c r="AU136" s="259" t="s">
        <v>88</v>
      </c>
      <c r="AV136" s="14" t="s">
        <v>88</v>
      </c>
      <c r="AW136" s="14" t="s">
        <v>36</v>
      </c>
      <c r="AX136" s="14" t="s">
        <v>21</v>
      </c>
      <c r="AY136" s="259" t="s">
        <v>137</v>
      </c>
    </row>
    <row r="137" s="2" customFormat="1" ht="24.15" customHeight="1">
      <c r="A137" s="39"/>
      <c r="B137" s="40"/>
      <c r="C137" s="219" t="s">
        <v>88</v>
      </c>
      <c r="D137" s="219" t="s">
        <v>139</v>
      </c>
      <c r="E137" s="220" t="s">
        <v>153</v>
      </c>
      <c r="F137" s="221" t="s">
        <v>154</v>
      </c>
      <c r="G137" s="222" t="s">
        <v>155</v>
      </c>
      <c r="H137" s="223">
        <v>15</v>
      </c>
      <c r="I137" s="224"/>
      <c r="J137" s="225">
        <f>ROUND(I137*H137,2)</f>
        <v>0</v>
      </c>
      <c r="K137" s="221" t="s">
        <v>143</v>
      </c>
      <c r="L137" s="45"/>
      <c r="M137" s="226" t="s">
        <v>1</v>
      </c>
      <c r="N137" s="227" t="s">
        <v>44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144</v>
      </c>
      <c r="AT137" s="230" t="s">
        <v>139</v>
      </c>
      <c r="AU137" s="230" t="s">
        <v>88</v>
      </c>
      <c r="AY137" s="18" t="s">
        <v>137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21</v>
      </c>
      <c r="BK137" s="231">
        <f>ROUND(I137*H137,2)</f>
        <v>0</v>
      </c>
      <c r="BL137" s="18" t="s">
        <v>144</v>
      </c>
      <c r="BM137" s="230" t="s">
        <v>156</v>
      </c>
    </row>
    <row r="138" s="2" customFormat="1">
      <c r="A138" s="39"/>
      <c r="B138" s="40"/>
      <c r="C138" s="41"/>
      <c r="D138" s="232" t="s">
        <v>146</v>
      </c>
      <c r="E138" s="41"/>
      <c r="F138" s="233" t="s">
        <v>157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146</v>
      </c>
      <c r="AU138" s="18" t="s">
        <v>88</v>
      </c>
    </row>
    <row r="139" s="2" customFormat="1">
      <c r="A139" s="39"/>
      <c r="B139" s="40"/>
      <c r="C139" s="41"/>
      <c r="D139" s="237" t="s">
        <v>148</v>
      </c>
      <c r="E139" s="41"/>
      <c r="F139" s="238" t="s">
        <v>158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148</v>
      </c>
      <c r="AU139" s="18" t="s">
        <v>88</v>
      </c>
    </row>
    <row r="140" s="2" customFormat="1" ht="21.75" customHeight="1">
      <c r="A140" s="39"/>
      <c r="B140" s="40"/>
      <c r="C140" s="219" t="s">
        <v>159</v>
      </c>
      <c r="D140" s="219" t="s">
        <v>139</v>
      </c>
      <c r="E140" s="220" t="s">
        <v>160</v>
      </c>
      <c r="F140" s="221" t="s">
        <v>161</v>
      </c>
      <c r="G140" s="222" t="s">
        <v>155</v>
      </c>
      <c r="H140" s="223">
        <v>15</v>
      </c>
      <c r="I140" s="224"/>
      <c r="J140" s="225">
        <f>ROUND(I140*H140,2)</f>
        <v>0</v>
      </c>
      <c r="K140" s="221" t="s">
        <v>143</v>
      </c>
      <c r="L140" s="45"/>
      <c r="M140" s="226" t="s">
        <v>1</v>
      </c>
      <c r="N140" s="227" t="s">
        <v>44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144</v>
      </c>
      <c r="AT140" s="230" t="s">
        <v>139</v>
      </c>
      <c r="AU140" s="230" t="s">
        <v>88</v>
      </c>
      <c r="AY140" s="18" t="s">
        <v>137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21</v>
      </c>
      <c r="BK140" s="231">
        <f>ROUND(I140*H140,2)</f>
        <v>0</v>
      </c>
      <c r="BL140" s="18" t="s">
        <v>144</v>
      </c>
      <c r="BM140" s="230" t="s">
        <v>162</v>
      </c>
    </row>
    <row r="141" s="2" customFormat="1">
      <c r="A141" s="39"/>
      <c r="B141" s="40"/>
      <c r="C141" s="41"/>
      <c r="D141" s="232" t="s">
        <v>146</v>
      </c>
      <c r="E141" s="41"/>
      <c r="F141" s="233" t="s">
        <v>163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88</v>
      </c>
    </row>
    <row r="142" s="2" customFormat="1">
      <c r="A142" s="39"/>
      <c r="B142" s="40"/>
      <c r="C142" s="41"/>
      <c r="D142" s="237" t="s">
        <v>148</v>
      </c>
      <c r="E142" s="41"/>
      <c r="F142" s="238" t="s">
        <v>164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148</v>
      </c>
      <c r="AU142" s="18" t="s">
        <v>88</v>
      </c>
    </row>
    <row r="143" s="2" customFormat="1" ht="33" customHeight="1">
      <c r="A143" s="39"/>
      <c r="B143" s="40"/>
      <c r="C143" s="219" t="s">
        <v>144</v>
      </c>
      <c r="D143" s="219" t="s">
        <v>139</v>
      </c>
      <c r="E143" s="220" t="s">
        <v>165</v>
      </c>
      <c r="F143" s="221" t="s">
        <v>166</v>
      </c>
      <c r="G143" s="222" t="s">
        <v>142</v>
      </c>
      <c r="H143" s="223">
        <v>239.69999999999999</v>
      </c>
      <c r="I143" s="224"/>
      <c r="J143" s="225">
        <f>ROUND(I143*H143,2)</f>
        <v>0</v>
      </c>
      <c r="K143" s="221" t="s">
        <v>143</v>
      </c>
      <c r="L143" s="45"/>
      <c r="M143" s="226" t="s">
        <v>1</v>
      </c>
      <c r="N143" s="227" t="s">
        <v>44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0.255</v>
      </c>
      <c r="T143" s="229">
        <f>S143*H143</f>
        <v>61.1235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144</v>
      </c>
      <c r="AT143" s="230" t="s">
        <v>139</v>
      </c>
      <c r="AU143" s="230" t="s">
        <v>88</v>
      </c>
      <c r="AY143" s="18" t="s">
        <v>137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21</v>
      </c>
      <c r="BK143" s="231">
        <f>ROUND(I143*H143,2)</f>
        <v>0</v>
      </c>
      <c r="BL143" s="18" t="s">
        <v>144</v>
      </c>
      <c r="BM143" s="230" t="s">
        <v>167</v>
      </c>
    </row>
    <row r="144" s="2" customFormat="1">
      <c r="A144" s="39"/>
      <c r="B144" s="40"/>
      <c r="C144" s="41"/>
      <c r="D144" s="232" t="s">
        <v>146</v>
      </c>
      <c r="E144" s="41"/>
      <c r="F144" s="233" t="s">
        <v>168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88</v>
      </c>
    </row>
    <row r="145" s="2" customFormat="1">
      <c r="A145" s="39"/>
      <c r="B145" s="40"/>
      <c r="C145" s="41"/>
      <c r="D145" s="237" t="s">
        <v>148</v>
      </c>
      <c r="E145" s="41"/>
      <c r="F145" s="238" t="s">
        <v>169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148</v>
      </c>
      <c r="AU145" s="18" t="s">
        <v>88</v>
      </c>
    </row>
    <row r="146" s="13" customFormat="1">
      <c r="A146" s="13"/>
      <c r="B146" s="239"/>
      <c r="C146" s="240"/>
      <c r="D146" s="232" t="s">
        <v>150</v>
      </c>
      <c r="E146" s="241" t="s">
        <v>1</v>
      </c>
      <c r="F146" s="242" t="s">
        <v>170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150</v>
      </c>
      <c r="AU146" s="248" t="s">
        <v>88</v>
      </c>
      <c r="AV146" s="13" t="s">
        <v>21</v>
      </c>
      <c r="AW146" s="13" t="s">
        <v>36</v>
      </c>
      <c r="AX146" s="13" t="s">
        <v>79</v>
      </c>
      <c r="AY146" s="248" t="s">
        <v>137</v>
      </c>
    </row>
    <row r="147" s="14" customFormat="1">
      <c r="A147" s="14"/>
      <c r="B147" s="249"/>
      <c r="C147" s="250"/>
      <c r="D147" s="232" t="s">
        <v>150</v>
      </c>
      <c r="E147" s="251" t="s">
        <v>1</v>
      </c>
      <c r="F147" s="252" t="s">
        <v>171</v>
      </c>
      <c r="G147" s="250"/>
      <c r="H147" s="253">
        <v>239.69999999999999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150</v>
      </c>
      <c r="AU147" s="259" t="s">
        <v>88</v>
      </c>
      <c r="AV147" s="14" t="s">
        <v>88</v>
      </c>
      <c r="AW147" s="14" t="s">
        <v>36</v>
      </c>
      <c r="AX147" s="14" t="s">
        <v>21</v>
      </c>
      <c r="AY147" s="259" t="s">
        <v>137</v>
      </c>
    </row>
    <row r="148" s="2" customFormat="1" ht="24.15" customHeight="1">
      <c r="A148" s="39"/>
      <c r="B148" s="40"/>
      <c r="C148" s="219" t="s">
        <v>172</v>
      </c>
      <c r="D148" s="219" t="s">
        <v>139</v>
      </c>
      <c r="E148" s="220" t="s">
        <v>173</v>
      </c>
      <c r="F148" s="221" t="s">
        <v>174</v>
      </c>
      <c r="G148" s="222" t="s">
        <v>142</v>
      </c>
      <c r="H148" s="223">
        <v>1248.5</v>
      </c>
      <c r="I148" s="224"/>
      <c r="J148" s="225">
        <f>ROUND(I148*H148,2)</f>
        <v>0</v>
      </c>
      <c r="K148" s="221" t="s">
        <v>143</v>
      </c>
      <c r="L148" s="45"/>
      <c r="M148" s="226" t="s">
        <v>1</v>
      </c>
      <c r="N148" s="227" t="s">
        <v>44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0.28100000000000003</v>
      </c>
      <c r="T148" s="229">
        <f>S148*H148</f>
        <v>350.82850000000002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144</v>
      </c>
      <c r="AT148" s="230" t="s">
        <v>139</v>
      </c>
      <c r="AU148" s="230" t="s">
        <v>88</v>
      </c>
      <c r="AY148" s="18" t="s">
        <v>137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21</v>
      </c>
      <c r="BK148" s="231">
        <f>ROUND(I148*H148,2)</f>
        <v>0</v>
      </c>
      <c r="BL148" s="18" t="s">
        <v>144</v>
      </c>
      <c r="BM148" s="230" t="s">
        <v>175</v>
      </c>
    </row>
    <row r="149" s="2" customFormat="1">
      <c r="A149" s="39"/>
      <c r="B149" s="40"/>
      <c r="C149" s="41"/>
      <c r="D149" s="232" t="s">
        <v>146</v>
      </c>
      <c r="E149" s="41"/>
      <c r="F149" s="233" t="s">
        <v>176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88</v>
      </c>
    </row>
    <row r="150" s="2" customFormat="1">
      <c r="A150" s="39"/>
      <c r="B150" s="40"/>
      <c r="C150" s="41"/>
      <c r="D150" s="237" t="s">
        <v>148</v>
      </c>
      <c r="E150" s="41"/>
      <c r="F150" s="238" t="s">
        <v>177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148</v>
      </c>
      <c r="AU150" s="18" t="s">
        <v>88</v>
      </c>
    </row>
    <row r="151" s="13" customFormat="1">
      <c r="A151" s="13"/>
      <c r="B151" s="239"/>
      <c r="C151" s="240"/>
      <c r="D151" s="232" t="s">
        <v>150</v>
      </c>
      <c r="E151" s="241" t="s">
        <v>1</v>
      </c>
      <c r="F151" s="242" t="s">
        <v>178</v>
      </c>
      <c r="G151" s="240"/>
      <c r="H151" s="241" t="s">
        <v>1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150</v>
      </c>
      <c r="AU151" s="248" t="s">
        <v>88</v>
      </c>
      <c r="AV151" s="13" t="s">
        <v>21</v>
      </c>
      <c r="AW151" s="13" t="s">
        <v>36</v>
      </c>
      <c r="AX151" s="13" t="s">
        <v>79</v>
      </c>
      <c r="AY151" s="248" t="s">
        <v>137</v>
      </c>
    </row>
    <row r="152" s="14" customFormat="1">
      <c r="A152" s="14"/>
      <c r="B152" s="249"/>
      <c r="C152" s="250"/>
      <c r="D152" s="232" t="s">
        <v>150</v>
      </c>
      <c r="E152" s="251" t="s">
        <v>1</v>
      </c>
      <c r="F152" s="252" t="s">
        <v>179</v>
      </c>
      <c r="G152" s="250"/>
      <c r="H152" s="253">
        <v>1248.5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150</v>
      </c>
      <c r="AU152" s="259" t="s">
        <v>88</v>
      </c>
      <c r="AV152" s="14" t="s">
        <v>88</v>
      </c>
      <c r="AW152" s="14" t="s">
        <v>36</v>
      </c>
      <c r="AX152" s="14" t="s">
        <v>21</v>
      </c>
      <c r="AY152" s="259" t="s">
        <v>137</v>
      </c>
    </row>
    <row r="153" s="2" customFormat="1" ht="33" customHeight="1">
      <c r="A153" s="39"/>
      <c r="B153" s="40"/>
      <c r="C153" s="219" t="s">
        <v>180</v>
      </c>
      <c r="D153" s="219" t="s">
        <v>139</v>
      </c>
      <c r="E153" s="220" t="s">
        <v>181</v>
      </c>
      <c r="F153" s="221" t="s">
        <v>182</v>
      </c>
      <c r="G153" s="222" t="s">
        <v>142</v>
      </c>
      <c r="H153" s="223">
        <v>1200.3</v>
      </c>
      <c r="I153" s="224"/>
      <c r="J153" s="225">
        <f>ROUND(I153*H153,2)</f>
        <v>0</v>
      </c>
      <c r="K153" s="221" t="s">
        <v>143</v>
      </c>
      <c r="L153" s="45"/>
      <c r="M153" s="226" t="s">
        <v>1</v>
      </c>
      <c r="N153" s="227" t="s">
        <v>44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0.32000000000000001</v>
      </c>
      <c r="T153" s="229">
        <f>S153*H153</f>
        <v>384.096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144</v>
      </c>
      <c r="AT153" s="230" t="s">
        <v>139</v>
      </c>
      <c r="AU153" s="230" t="s">
        <v>88</v>
      </c>
      <c r="AY153" s="18" t="s">
        <v>137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21</v>
      </c>
      <c r="BK153" s="231">
        <f>ROUND(I153*H153,2)</f>
        <v>0</v>
      </c>
      <c r="BL153" s="18" t="s">
        <v>144</v>
      </c>
      <c r="BM153" s="230" t="s">
        <v>183</v>
      </c>
    </row>
    <row r="154" s="2" customFormat="1">
      <c r="A154" s="39"/>
      <c r="B154" s="40"/>
      <c r="C154" s="41"/>
      <c r="D154" s="232" t="s">
        <v>146</v>
      </c>
      <c r="E154" s="41"/>
      <c r="F154" s="233" t="s">
        <v>184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88</v>
      </c>
    </row>
    <row r="155" s="2" customFormat="1">
      <c r="A155" s="39"/>
      <c r="B155" s="40"/>
      <c r="C155" s="41"/>
      <c r="D155" s="237" t="s">
        <v>148</v>
      </c>
      <c r="E155" s="41"/>
      <c r="F155" s="238" t="s">
        <v>185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148</v>
      </c>
      <c r="AU155" s="18" t="s">
        <v>88</v>
      </c>
    </row>
    <row r="156" s="13" customFormat="1">
      <c r="A156" s="13"/>
      <c r="B156" s="239"/>
      <c r="C156" s="240"/>
      <c r="D156" s="232" t="s">
        <v>150</v>
      </c>
      <c r="E156" s="241" t="s">
        <v>1</v>
      </c>
      <c r="F156" s="242" t="s">
        <v>186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150</v>
      </c>
      <c r="AU156" s="248" t="s">
        <v>88</v>
      </c>
      <c r="AV156" s="13" t="s">
        <v>21</v>
      </c>
      <c r="AW156" s="13" t="s">
        <v>36</v>
      </c>
      <c r="AX156" s="13" t="s">
        <v>79</v>
      </c>
      <c r="AY156" s="248" t="s">
        <v>137</v>
      </c>
    </row>
    <row r="157" s="14" customFormat="1">
      <c r="A157" s="14"/>
      <c r="B157" s="249"/>
      <c r="C157" s="250"/>
      <c r="D157" s="232" t="s">
        <v>150</v>
      </c>
      <c r="E157" s="251" t="s">
        <v>1</v>
      </c>
      <c r="F157" s="252" t="s">
        <v>187</v>
      </c>
      <c r="G157" s="250"/>
      <c r="H157" s="253">
        <v>1200.3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150</v>
      </c>
      <c r="AU157" s="259" t="s">
        <v>88</v>
      </c>
      <c r="AV157" s="14" t="s">
        <v>88</v>
      </c>
      <c r="AW157" s="14" t="s">
        <v>36</v>
      </c>
      <c r="AX157" s="14" t="s">
        <v>21</v>
      </c>
      <c r="AY157" s="259" t="s">
        <v>137</v>
      </c>
    </row>
    <row r="158" s="2" customFormat="1" ht="33" customHeight="1">
      <c r="A158" s="39"/>
      <c r="B158" s="40"/>
      <c r="C158" s="219" t="s">
        <v>188</v>
      </c>
      <c r="D158" s="219" t="s">
        <v>139</v>
      </c>
      <c r="E158" s="220" t="s">
        <v>189</v>
      </c>
      <c r="F158" s="221" t="s">
        <v>190</v>
      </c>
      <c r="G158" s="222" t="s">
        <v>142</v>
      </c>
      <c r="H158" s="223">
        <v>1200.3</v>
      </c>
      <c r="I158" s="224"/>
      <c r="J158" s="225">
        <f>ROUND(I158*H158,2)</f>
        <v>0</v>
      </c>
      <c r="K158" s="221" t="s">
        <v>143</v>
      </c>
      <c r="L158" s="45"/>
      <c r="M158" s="226" t="s">
        <v>1</v>
      </c>
      <c r="N158" s="227" t="s">
        <v>44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0.57999999999999996</v>
      </c>
      <c r="T158" s="229">
        <f>S158*H158</f>
        <v>696.17399999999998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144</v>
      </c>
      <c r="AT158" s="230" t="s">
        <v>139</v>
      </c>
      <c r="AU158" s="230" t="s">
        <v>88</v>
      </c>
      <c r="AY158" s="18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21</v>
      </c>
      <c r="BK158" s="231">
        <f>ROUND(I158*H158,2)</f>
        <v>0</v>
      </c>
      <c r="BL158" s="18" t="s">
        <v>144</v>
      </c>
      <c r="BM158" s="230" t="s">
        <v>191</v>
      </c>
    </row>
    <row r="159" s="2" customFormat="1">
      <c r="A159" s="39"/>
      <c r="B159" s="40"/>
      <c r="C159" s="41"/>
      <c r="D159" s="232" t="s">
        <v>146</v>
      </c>
      <c r="E159" s="41"/>
      <c r="F159" s="233" t="s">
        <v>192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88</v>
      </c>
    </row>
    <row r="160" s="2" customFormat="1">
      <c r="A160" s="39"/>
      <c r="B160" s="40"/>
      <c r="C160" s="41"/>
      <c r="D160" s="237" t="s">
        <v>148</v>
      </c>
      <c r="E160" s="41"/>
      <c r="F160" s="238" t="s">
        <v>193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148</v>
      </c>
      <c r="AU160" s="18" t="s">
        <v>88</v>
      </c>
    </row>
    <row r="161" s="13" customFormat="1">
      <c r="A161" s="13"/>
      <c r="B161" s="239"/>
      <c r="C161" s="240"/>
      <c r="D161" s="232" t="s">
        <v>150</v>
      </c>
      <c r="E161" s="241" t="s">
        <v>1</v>
      </c>
      <c r="F161" s="242" t="s">
        <v>194</v>
      </c>
      <c r="G161" s="240"/>
      <c r="H161" s="241" t="s">
        <v>1</v>
      </c>
      <c r="I161" s="243"/>
      <c r="J161" s="240"/>
      <c r="K161" s="240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150</v>
      </c>
      <c r="AU161" s="248" t="s">
        <v>88</v>
      </c>
      <c r="AV161" s="13" t="s">
        <v>21</v>
      </c>
      <c r="AW161" s="13" t="s">
        <v>36</v>
      </c>
      <c r="AX161" s="13" t="s">
        <v>79</v>
      </c>
      <c r="AY161" s="248" t="s">
        <v>137</v>
      </c>
    </row>
    <row r="162" s="14" customFormat="1">
      <c r="A162" s="14"/>
      <c r="B162" s="249"/>
      <c r="C162" s="250"/>
      <c r="D162" s="232" t="s">
        <v>150</v>
      </c>
      <c r="E162" s="251" t="s">
        <v>1</v>
      </c>
      <c r="F162" s="252" t="s">
        <v>187</v>
      </c>
      <c r="G162" s="250"/>
      <c r="H162" s="253">
        <v>1200.3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150</v>
      </c>
      <c r="AU162" s="259" t="s">
        <v>88</v>
      </c>
      <c r="AV162" s="14" t="s">
        <v>88</v>
      </c>
      <c r="AW162" s="14" t="s">
        <v>36</v>
      </c>
      <c r="AX162" s="14" t="s">
        <v>21</v>
      </c>
      <c r="AY162" s="259" t="s">
        <v>137</v>
      </c>
    </row>
    <row r="163" s="2" customFormat="1" ht="24.15" customHeight="1">
      <c r="A163" s="39"/>
      <c r="B163" s="40"/>
      <c r="C163" s="219" t="s">
        <v>195</v>
      </c>
      <c r="D163" s="219" t="s">
        <v>139</v>
      </c>
      <c r="E163" s="220" t="s">
        <v>196</v>
      </c>
      <c r="F163" s="221" t="s">
        <v>197</v>
      </c>
      <c r="G163" s="222" t="s">
        <v>142</v>
      </c>
      <c r="H163" s="223">
        <v>1084.8</v>
      </c>
      <c r="I163" s="224"/>
      <c r="J163" s="225">
        <f>ROUND(I163*H163,2)</f>
        <v>0</v>
      </c>
      <c r="K163" s="221" t="s">
        <v>143</v>
      </c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0.57999999999999996</v>
      </c>
      <c r="T163" s="229">
        <f>S163*H163</f>
        <v>629.18399999999997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144</v>
      </c>
      <c r="AT163" s="230" t="s">
        <v>139</v>
      </c>
      <c r="AU163" s="230" t="s">
        <v>88</v>
      </c>
      <c r="AY163" s="18" t="s">
        <v>137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21</v>
      </c>
      <c r="BK163" s="231">
        <f>ROUND(I163*H163,2)</f>
        <v>0</v>
      </c>
      <c r="BL163" s="18" t="s">
        <v>144</v>
      </c>
      <c r="BM163" s="230" t="s">
        <v>198</v>
      </c>
    </row>
    <row r="164" s="2" customFormat="1">
      <c r="A164" s="39"/>
      <c r="B164" s="40"/>
      <c r="C164" s="41"/>
      <c r="D164" s="232" t="s">
        <v>146</v>
      </c>
      <c r="E164" s="41"/>
      <c r="F164" s="233" t="s">
        <v>199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88</v>
      </c>
    </row>
    <row r="165" s="2" customFormat="1">
      <c r="A165" s="39"/>
      <c r="B165" s="40"/>
      <c r="C165" s="41"/>
      <c r="D165" s="237" t="s">
        <v>148</v>
      </c>
      <c r="E165" s="41"/>
      <c r="F165" s="238" t="s">
        <v>200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148</v>
      </c>
      <c r="AU165" s="18" t="s">
        <v>88</v>
      </c>
    </row>
    <row r="166" s="13" customFormat="1">
      <c r="A166" s="13"/>
      <c r="B166" s="239"/>
      <c r="C166" s="240"/>
      <c r="D166" s="232" t="s">
        <v>150</v>
      </c>
      <c r="E166" s="241" t="s">
        <v>1</v>
      </c>
      <c r="F166" s="242" t="s">
        <v>201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150</v>
      </c>
      <c r="AU166" s="248" t="s">
        <v>88</v>
      </c>
      <c r="AV166" s="13" t="s">
        <v>21</v>
      </c>
      <c r="AW166" s="13" t="s">
        <v>36</v>
      </c>
      <c r="AX166" s="13" t="s">
        <v>79</v>
      </c>
      <c r="AY166" s="248" t="s">
        <v>137</v>
      </c>
    </row>
    <row r="167" s="14" customFormat="1">
      <c r="A167" s="14"/>
      <c r="B167" s="249"/>
      <c r="C167" s="250"/>
      <c r="D167" s="232" t="s">
        <v>150</v>
      </c>
      <c r="E167" s="251" t="s">
        <v>1</v>
      </c>
      <c r="F167" s="252" t="s">
        <v>202</v>
      </c>
      <c r="G167" s="250"/>
      <c r="H167" s="253">
        <v>1084.8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150</v>
      </c>
      <c r="AU167" s="259" t="s">
        <v>88</v>
      </c>
      <c r="AV167" s="14" t="s">
        <v>88</v>
      </c>
      <c r="AW167" s="14" t="s">
        <v>36</v>
      </c>
      <c r="AX167" s="14" t="s">
        <v>21</v>
      </c>
      <c r="AY167" s="259" t="s">
        <v>137</v>
      </c>
    </row>
    <row r="168" s="2" customFormat="1" ht="24.15" customHeight="1">
      <c r="A168" s="39"/>
      <c r="B168" s="40"/>
      <c r="C168" s="219" t="s">
        <v>203</v>
      </c>
      <c r="D168" s="219" t="s">
        <v>139</v>
      </c>
      <c r="E168" s="220" t="s">
        <v>204</v>
      </c>
      <c r="F168" s="221" t="s">
        <v>205</v>
      </c>
      <c r="G168" s="222" t="s">
        <v>142</v>
      </c>
      <c r="H168" s="223">
        <v>1084.8</v>
      </c>
      <c r="I168" s="224"/>
      <c r="J168" s="225">
        <f>ROUND(I168*H168,2)</f>
        <v>0</v>
      </c>
      <c r="K168" s="221" t="s">
        <v>143</v>
      </c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0.22</v>
      </c>
      <c r="T168" s="229">
        <f>S168*H168</f>
        <v>238.65599999999998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144</v>
      </c>
      <c r="AT168" s="230" t="s">
        <v>139</v>
      </c>
      <c r="AU168" s="230" t="s">
        <v>88</v>
      </c>
      <c r="AY168" s="18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21</v>
      </c>
      <c r="BK168" s="231">
        <f>ROUND(I168*H168,2)</f>
        <v>0</v>
      </c>
      <c r="BL168" s="18" t="s">
        <v>144</v>
      </c>
      <c r="BM168" s="230" t="s">
        <v>206</v>
      </c>
    </row>
    <row r="169" s="2" customFormat="1">
      <c r="A169" s="39"/>
      <c r="B169" s="40"/>
      <c r="C169" s="41"/>
      <c r="D169" s="232" t="s">
        <v>146</v>
      </c>
      <c r="E169" s="41"/>
      <c r="F169" s="233" t="s">
        <v>207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88</v>
      </c>
    </row>
    <row r="170" s="2" customFormat="1">
      <c r="A170" s="39"/>
      <c r="B170" s="40"/>
      <c r="C170" s="41"/>
      <c r="D170" s="237" t="s">
        <v>148</v>
      </c>
      <c r="E170" s="41"/>
      <c r="F170" s="238" t="s">
        <v>208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148</v>
      </c>
      <c r="AU170" s="18" t="s">
        <v>88</v>
      </c>
    </row>
    <row r="171" s="13" customFormat="1">
      <c r="A171" s="13"/>
      <c r="B171" s="239"/>
      <c r="C171" s="240"/>
      <c r="D171" s="232" t="s">
        <v>150</v>
      </c>
      <c r="E171" s="241" t="s">
        <v>1</v>
      </c>
      <c r="F171" s="242" t="s">
        <v>209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150</v>
      </c>
      <c r="AU171" s="248" t="s">
        <v>88</v>
      </c>
      <c r="AV171" s="13" t="s">
        <v>21</v>
      </c>
      <c r="AW171" s="13" t="s">
        <v>36</v>
      </c>
      <c r="AX171" s="13" t="s">
        <v>79</v>
      </c>
      <c r="AY171" s="248" t="s">
        <v>137</v>
      </c>
    </row>
    <row r="172" s="14" customFormat="1">
      <c r="A172" s="14"/>
      <c r="B172" s="249"/>
      <c r="C172" s="250"/>
      <c r="D172" s="232" t="s">
        <v>150</v>
      </c>
      <c r="E172" s="251" t="s">
        <v>1</v>
      </c>
      <c r="F172" s="252" t="s">
        <v>202</v>
      </c>
      <c r="G172" s="250"/>
      <c r="H172" s="253">
        <v>1084.8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150</v>
      </c>
      <c r="AU172" s="259" t="s">
        <v>88</v>
      </c>
      <c r="AV172" s="14" t="s">
        <v>88</v>
      </c>
      <c r="AW172" s="14" t="s">
        <v>36</v>
      </c>
      <c r="AX172" s="14" t="s">
        <v>21</v>
      </c>
      <c r="AY172" s="259" t="s">
        <v>137</v>
      </c>
    </row>
    <row r="173" s="2" customFormat="1" ht="16.5" customHeight="1">
      <c r="A173" s="39"/>
      <c r="B173" s="40"/>
      <c r="C173" s="219" t="s">
        <v>26</v>
      </c>
      <c r="D173" s="219" t="s">
        <v>139</v>
      </c>
      <c r="E173" s="220" t="s">
        <v>210</v>
      </c>
      <c r="F173" s="221" t="s">
        <v>211</v>
      </c>
      <c r="G173" s="222" t="s">
        <v>212</v>
      </c>
      <c r="H173" s="223">
        <v>402.30000000000001</v>
      </c>
      <c r="I173" s="224"/>
      <c r="J173" s="225">
        <f>ROUND(I173*H173,2)</f>
        <v>0</v>
      </c>
      <c r="K173" s="221" t="s">
        <v>143</v>
      </c>
      <c r="L173" s="45"/>
      <c r="M173" s="226" t="s">
        <v>1</v>
      </c>
      <c r="N173" s="227" t="s">
        <v>44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0.23000000000000001</v>
      </c>
      <c r="T173" s="229">
        <f>S173*H173</f>
        <v>92.529000000000011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144</v>
      </c>
      <c r="AT173" s="230" t="s">
        <v>139</v>
      </c>
      <c r="AU173" s="230" t="s">
        <v>88</v>
      </c>
      <c r="AY173" s="18" t="s">
        <v>137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21</v>
      </c>
      <c r="BK173" s="231">
        <f>ROUND(I173*H173,2)</f>
        <v>0</v>
      </c>
      <c r="BL173" s="18" t="s">
        <v>144</v>
      </c>
      <c r="BM173" s="230" t="s">
        <v>213</v>
      </c>
    </row>
    <row r="174" s="2" customFormat="1">
      <c r="A174" s="39"/>
      <c r="B174" s="40"/>
      <c r="C174" s="41"/>
      <c r="D174" s="232" t="s">
        <v>146</v>
      </c>
      <c r="E174" s="41"/>
      <c r="F174" s="233" t="s">
        <v>214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88</v>
      </c>
    </row>
    <row r="175" s="2" customFormat="1">
      <c r="A175" s="39"/>
      <c r="B175" s="40"/>
      <c r="C175" s="41"/>
      <c r="D175" s="237" t="s">
        <v>148</v>
      </c>
      <c r="E175" s="41"/>
      <c r="F175" s="238" t="s">
        <v>215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148</v>
      </c>
      <c r="AU175" s="18" t="s">
        <v>88</v>
      </c>
    </row>
    <row r="176" s="13" customFormat="1">
      <c r="A176" s="13"/>
      <c r="B176" s="239"/>
      <c r="C176" s="240"/>
      <c r="D176" s="232" t="s">
        <v>150</v>
      </c>
      <c r="E176" s="241" t="s">
        <v>1</v>
      </c>
      <c r="F176" s="242" t="s">
        <v>216</v>
      </c>
      <c r="G176" s="240"/>
      <c r="H176" s="241" t="s">
        <v>1</v>
      </c>
      <c r="I176" s="243"/>
      <c r="J176" s="240"/>
      <c r="K176" s="240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150</v>
      </c>
      <c r="AU176" s="248" t="s">
        <v>88</v>
      </c>
      <c r="AV176" s="13" t="s">
        <v>21</v>
      </c>
      <c r="AW176" s="13" t="s">
        <v>36</v>
      </c>
      <c r="AX176" s="13" t="s">
        <v>79</v>
      </c>
      <c r="AY176" s="248" t="s">
        <v>137</v>
      </c>
    </row>
    <row r="177" s="14" customFormat="1">
      <c r="A177" s="14"/>
      <c r="B177" s="249"/>
      <c r="C177" s="250"/>
      <c r="D177" s="232" t="s">
        <v>150</v>
      </c>
      <c r="E177" s="251" t="s">
        <v>1</v>
      </c>
      <c r="F177" s="252" t="s">
        <v>217</v>
      </c>
      <c r="G177" s="250"/>
      <c r="H177" s="253">
        <v>402.30000000000001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150</v>
      </c>
      <c r="AU177" s="259" t="s">
        <v>88</v>
      </c>
      <c r="AV177" s="14" t="s">
        <v>88</v>
      </c>
      <c r="AW177" s="14" t="s">
        <v>36</v>
      </c>
      <c r="AX177" s="14" t="s">
        <v>79</v>
      </c>
      <c r="AY177" s="259" t="s">
        <v>137</v>
      </c>
    </row>
    <row r="178" s="15" customFormat="1">
      <c r="A178" s="15"/>
      <c r="B178" s="260"/>
      <c r="C178" s="261"/>
      <c r="D178" s="232" t="s">
        <v>150</v>
      </c>
      <c r="E178" s="262" t="s">
        <v>1</v>
      </c>
      <c r="F178" s="263" t="s">
        <v>218</v>
      </c>
      <c r="G178" s="261"/>
      <c r="H178" s="264">
        <v>402.30000000000001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0" t="s">
        <v>150</v>
      </c>
      <c r="AU178" s="270" t="s">
        <v>88</v>
      </c>
      <c r="AV178" s="15" t="s">
        <v>144</v>
      </c>
      <c r="AW178" s="15" t="s">
        <v>36</v>
      </c>
      <c r="AX178" s="15" t="s">
        <v>21</v>
      </c>
      <c r="AY178" s="270" t="s">
        <v>137</v>
      </c>
    </row>
    <row r="179" s="2" customFormat="1" ht="16.5" customHeight="1">
      <c r="A179" s="39"/>
      <c r="B179" s="40"/>
      <c r="C179" s="219" t="s">
        <v>219</v>
      </c>
      <c r="D179" s="219" t="s">
        <v>139</v>
      </c>
      <c r="E179" s="220" t="s">
        <v>220</v>
      </c>
      <c r="F179" s="221" t="s">
        <v>221</v>
      </c>
      <c r="G179" s="222" t="s">
        <v>212</v>
      </c>
      <c r="H179" s="223">
        <v>31.800000000000001</v>
      </c>
      <c r="I179" s="224"/>
      <c r="J179" s="225">
        <f>ROUND(I179*H179,2)</f>
        <v>0</v>
      </c>
      <c r="K179" s="221" t="s">
        <v>143</v>
      </c>
      <c r="L179" s="45"/>
      <c r="M179" s="226" t="s">
        <v>1</v>
      </c>
      <c r="N179" s="227" t="s">
        <v>44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0.20499999999999999</v>
      </c>
      <c r="T179" s="229">
        <f>S179*H179</f>
        <v>6.5190000000000001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144</v>
      </c>
      <c r="AT179" s="230" t="s">
        <v>139</v>
      </c>
      <c r="AU179" s="230" t="s">
        <v>88</v>
      </c>
      <c r="AY179" s="18" t="s">
        <v>137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21</v>
      </c>
      <c r="BK179" s="231">
        <f>ROUND(I179*H179,2)</f>
        <v>0</v>
      </c>
      <c r="BL179" s="18" t="s">
        <v>144</v>
      </c>
      <c r="BM179" s="230" t="s">
        <v>222</v>
      </c>
    </row>
    <row r="180" s="2" customFormat="1">
      <c r="A180" s="39"/>
      <c r="B180" s="40"/>
      <c r="C180" s="41"/>
      <c r="D180" s="232" t="s">
        <v>146</v>
      </c>
      <c r="E180" s="41"/>
      <c r="F180" s="233" t="s">
        <v>223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146</v>
      </c>
      <c r="AU180" s="18" t="s">
        <v>88</v>
      </c>
    </row>
    <row r="181" s="2" customFormat="1">
      <c r="A181" s="39"/>
      <c r="B181" s="40"/>
      <c r="C181" s="41"/>
      <c r="D181" s="237" t="s">
        <v>148</v>
      </c>
      <c r="E181" s="41"/>
      <c r="F181" s="238" t="s">
        <v>224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148</v>
      </c>
      <c r="AU181" s="18" t="s">
        <v>88</v>
      </c>
    </row>
    <row r="182" s="13" customFormat="1">
      <c r="A182" s="13"/>
      <c r="B182" s="239"/>
      <c r="C182" s="240"/>
      <c r="D182" s="232" t="s">
        <v>150</v>
      </c>
      <c r="E182" s="241" t="s">
        <v>1</v>
      </c>
      <c r="F182" s="242" t="s">
        <v>225</v>
      </c>
      <c r="G182" s="240"/>
      <c r="H182" s="241" t="s">
        <v>1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150</v>
      </c>
      <c r="AU182" s="248" t="s">
        <v>88</v>
      </c>
      <c r="AV182" s="13" t="s">
        <v>21</v>
      </c>
      <c r="AW182" s="13" t="s">
        <v>36</v>
      </c>
      <c r="AX182" s="13" t="s">
        <v>79</v>
      </c>
      <c r="AY182" s="248" t="s">
        <v>137</v>
      </c>
    </row>
    <row r="183" s="14" customFormat="1">
      <c r="A183" s="14"/>
      <c r="B183" s="249"/>
      <c r="C183" s="250"/>
      <c r="D183" s="232" t="s">
        <v>150</v>
      </c>
      <c r="E183" s="251" t="s">
        <v>1</v>
      </c>
      <c r="F183" s="252" t="s">
        <v>226</v>
      </c>
      <c r="G183" s="250"/>
      <c r="H183" s="253">
        <v>23.699999999999999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150</v>
      </c>
      <c r="AU183" s="259" t="s">
        <v>88</v>
      </c>
      <c r="AV183" s="14" t="s">
        <v>88</v>
      </c>
      <c r="AW183" s="14" t="s">
        <v>36</v>
      </c>
      <c r="AX183" s="14" t="s">
        <v>79</v>
      </c>
      <c r="AY183" s="259" t="s">
        <v>137</v>
      </c>
    </row>
    <row r="184" s="13" customFormat="1">
      <c r="A184" s="13"/>
      <c r="B184" s="239"/>
      <c r="C184" s="240"/>
      <c r="D184" s="232" t="s">
        <v>150</v>
      </c>
      <c r="E184" s="241" t="s">
        <v>1</v>
      </c>
      <c r="F184" s="242" t="s">
        <v>227</v>
      </c>
      <c r="G184" s="240"/>
      <c r="H184" s="241" t="s">
        <v>1</v>
      </c>
      <c r="I184" s="243"/>
      <c r="J184" s="240"/>
      <c r="K184" s="240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150</v>
      </c>
      <c r="AU184" s="248" t="s">
        <v>88</v>
      </c>
      <c r="AV184" s="13" t="s">
        <v>21</v>
      </c>
      <c r="AW184" s="13" t="s">
        <v>36</v>
      </c>
      <c r="AX184" s="13" t="s">
        <v>79</v>
      </c>
      <c r="AY184" s="248" t="s">
        <v>137</v>
      </c>
    </row>
    <row r="185" s="14" customFormat="1">
      <c r="A185" s="14"/>
      <c r="B185" s="249"/>
      <c r="C185" s="250"/>
      <c r="D185" s="232" t="s">
        <v>150</v>
      </c>
      <c r="E185" s="251" t="s">
        <v>1</v>
      </c>
      <c r="F185" s="252" t="s">
        <v>228</v>
      </c>
      <c r="G185" s="250"/>
      <c r="H185" s="253">
        <v>8.0999999999999996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150</v>
      </c>
      <c r="AU185" s="259" t="s">
        <v>88</v>
      </c>
      <c r="AV185" s="14" t="s">
        <v>88</v>
      </c>
      <c r="AW185" s="14" t="s">
        <v>36</v>
      </c>
      <c r="AX185" s="14" t="s">
        <v>79</v>
      </c>
      <c r="AY185" s="259" t="s">
        <v>137</v>
      </c>
    </row>
    <row r="186" s="15" customFormat="1">
      <c r="A186" s="15"/>
      <c r="B186" s="260"/>
      <c r="C186" s="261"/>
      <c r="D186" s="232" t="s">
        <v>150</v>
      </c>
      <c r="E186" s="262" t="s">
        <v>1</v>
      </c>
      <c r="F186" s="263" t="s">
        <v>218</v>
      </c>
      <c r="G186" s="261"/>
      <c r="H186" s="264">
        <v>31.800000000000001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0" t="s">
        <v>150</v>
      </c>
      <c r="AU186" s="270" t="s">
        <v>88</v>
      </c>
      <c r="AV186" s="15" t="s">
        <v>144</v>
      </c>
      <c r="AW186" s="15" t="s">
        <v>36</v>
      </c>
      <c r="AX186" s="15" t="s">
        <v>21</v>
      </c>
      <c r="AY186" s="270" t="s">
        <v>137</v>
      </c>
    </row>
    <row r="187" s="2" customFormat="1" ht="16.5" customHeight="1">
      <c r="A187" s="39"/>
      <c r="B187" s="40"/>
      <c r="C187" s="219" t="s">
        <v>229</v>
      </c>
      <c r="D187" s="219" t="s">
        <v>139</v>
      </c>
      <c r="E187" s="220" t="s">
        <v>230</v>
      </c>
      <c r="F187" s="221" t="s">
        <v>231</v>
      </c>
      <c r="G187" s="222" t="s">
        <v>212</v>
      </c>
      <c r="H187" s="223">
        <v>445.5</v>
      </c>
      <c r="I187" s="224"/>
      <c r="J187" s="225">
        <f>ROUND(I187*H187,2)</f>
        <v>0</v>
      </c>
      <c r="K187" s="221" t="s">
        <v>143</v>
      </c>
      <c r="L187" s="45"/>
      <c r="M187" s="226" t="s">
        <v>1</v>
      </c>
      <c r="N187" s="227" t="s">
        <v>44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0.11500000000000001</v>
      </c>
      <c r="T187" s="229">
        <f>S187*H187</f>
        <v>51.232500000000002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144</v>
      </c>
      <c r="AT187" s="230" t="s">
        <v>139</v>
      </c>
      <c r="AU187" s="230" t="s">
        <v>88</v>
      </c>
      <c r="AY187" s="18" t="s">
        <v>137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21</v>
      </c>
      <c r="BK187" s="231">
        <f>ROUND(I187*H187,2)</f>
        <v>0</v>
      </c>
      <c r="BL187" s="18" t="s">
        <v>144</v>
      </c>
      <c r="BM187" s="230" t="s">
        <v>232</v>
      </c>
    </row>
    <row r="188" s="2" customFormat="1">
      <c r="A188" s="39"/>
      <c r="B188" s="40"/>
      <c r="C188" s="41"/>
      <c r="D188" s="232" t="s">
        <v>146</v>
      </c>
      <c r="E188" s="41"/>
      <c r="F188" s="233" t="s">
        <v>233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146</v>
      </c>
      <c r="AU188" s="18" t="s">
        <v>88</v>
      </c>
    </row>
    <row r="189" s="2" customFormat="1">
      <c r="A189" s="39"/>
      <c r="B189" s="40"/>
      <c r="C189" s="41"/>
      <c r="D189" s="237" t="s">
        <v>148</v>
      </c>
      <c r="E189" s="41"/>
      <c r="F189" s="238" t="s">
        <v>234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148</v>
      </c>
      <c r="AU189" s="18" t="s">
        <v>88</v>
      </c>
    </row>
    <row r="190" s="13" customFormat="1">
      <c r="A190" s="13"/>
      <c r="B190" s="239"/>
      <c r="C190" s="240"/>
      <c r="D190" s="232" t="s">
        <v>150</v>
      </c>
      <c r="E190" s="241" t="s">
        <v>1</v>
      </c>
      <c r="F190" s="242" t="s">
        <v>235</v>
      </c>
      <c r="G190" s="240"/>
      <c r="H190" s="241" t="s">
        <v>1</v>
      </c>
      <c r="I190" s="243"/>
      <c r="J190" s="240"/>
      <c r="K190" s="240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150</v>
      </c>
      <c r="AU190" s="248" t="s">
        <v>88</v>
      </c>
      <c r="AV190" s="13" t="s">
        <v>21</v>
      </c>
      <c r="AW190" s="13" t="s">
        <v>36</v>
      </c>
      <c r="AX190" s="13" t="s">
        <v>79</v>
      </c>
      <c r="AY190" s="248" t="s">
        <v>137</v>
      </c>
    </row>
    <row r="191" s="14" customFormat="1">
      <c r="A191" s="14"/>
      <c r="B191" s="249"/>
      <c r="C191" s="250"/>
      <c r="D191" s="232" t="s">
        <v>150</v>
      </c>
      <c r="E191" s="251" t="s">
        <v>1</v>
      </c>
      <c r="F191" s="252" t="s">
        <v>236</v>
      </c>
      <c r="G191" s="250"/>
      <c r="H191" s="253">
        <v>445.5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150</v>
      </c>
      <c r="AU191" s="259" t="s">
        <v>88</v>
      </c>
      <c r="AV191" s="14" t="s">
        <v>88</v>
      </c>
      <c r="AW191" s="14" t="s">
        <v>36</v>
      </c>
      <c r="AX191" s="14" t="s">
        <v>21</v>
      </c>
      <c r="AY191" s="259" t="s">
        <v>137</v>
      </c>
    </row>
    <row r="192" s="2" customFormat="1" ht="16.5" customHeight="1">
      <c r="A192" s="39"/>
      <c r="B192" s="40"/>
      <c r="C192" s="219" t="s">
        <v>237</v>
      </c>
      <c r="D192" s="219" t="s">
        <v>139</v>
      </c>
      <c r="E192" s="220" t="s">
        <v>238</v>
      </c>
      <c r="F192" s="221" t="s">
        <v>239</v>
      </c>
      <c r="G192" s="222" t="s">
        <v>212</v>
      </c>
      <c r="H192" s="223">
        <v>25</v>
      </c>
      <c r="I192" s="224"/>
      <c r="J192" s="225">
        <f>ROUND(I192*H192,2)</f>
        <v>0</v>
      </c>
      <c r="K192" s="221" t="s">
        <v>143</v>
      </c>
      <c r="L192" s="45"/>
      <c r="M192" s="226" t="s">
        <v>1</v>
      </c>
      <c r="N192" s="227" t="s">
        <v>44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0.040000000000000001</v>
      </c>
      <c r="T192" s="229">
        <f>S192*H192</f>
        <v>1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144</v>
      </c>
      <c r="AT192" s="230" t="s">
        <v>139</v>
      </c>
      <c r="AU192" s="230" t="s">
        <v>88</v>
      </c>
      <c r="AY192" s="18" t="s">
        <v>137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21</v>
      </c>
      <c r="BK192" s="231">
        <f>ROUND(I192*H192,2)</f>
        <v>0</v>
      </c>
      <c r="BL192" s="18" t="s">
        <v>144</v>
      </c>
      <c r="BM192" s="230" t="s">
        <v>240</v>
      </c>
    </row>
    <row r="193" s="2" customFormat="1">
      <c r="A193" s="39"/>
      <c r="B193" s="40"/>
      <c r="C193" s="41"/>
      <c r="D193" s="232" t="s">
        <v>146</v>
      </c>
      <c r="E193" s="41"/>
      <c r="F193" s="233" t="s">
        <v>241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146</v>
      </c>
      <c r="AU193" s="18" t="s">
        <v>88</v>
      </c>
    </row>
    <row r="194" s="2" customFormat="1">
      <c r="A194" s="39"/>
      <c r="B194" s="40"/>
      <c r="C194" s="41"/>
      <c r="D194" s="237" t="s">
        <v>148</v>
      </c>
      <c r="E194" s="41"/>
      <c r="F194" s="238" t="s">
        <v>242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148</v>
      </c>
      <c r="AU194" s="18" t="s">
        <v>88</v>
      </c>
    </row>
    <row r="195" s="13" customFormat="1">
      <c r="A195" s="13"/>
      <c r="B195" s="239"/>
      <c r="C195" s="240"/>
      <c r="D195" s="232" t="s">
        <v>150</v>
      </c>
      <c r="E195" s="241" t="s">
        <v>1</v>
      </c>
      <c r="F195" s="242" t="s">
        <v>243</v>
      </c>
      <c r="G195" s="240"/>
      <c r="H195" s="241" t="s">
        <v>1</v>
      </c>
      <c r="I195" s="243"/>
      <c r="J195" s="240"/>
      <c r="K195" s="240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150</v>
      </c>
      <c r="AU195" s="248" t="s">
        <v>88</v>
      </c>
      <c r="AV195" s="13" t="s">
        <v>21</v>
      </c>
      <c r="AW195" s="13" t="s">
        <v>36</v>
      </c>
      <c r="AX195" s="13" t="s">
        <v>79</v>
      </c>
      <c r="AY195" s="248" t="s">
        <v>137</v>
      </c>
    </row>
    <row r="196" s="14" customFormat="1">
      <c r="A196" s="14"/>
      <c r="B196" s="249"/>
      <c r="C196" s="250"/>
      <c r="D196" s="232" t="s">
        <v>150</v>
      </c>
      <c r="E196" s="251" t="s">
        <v>1</v>
      </c>
      <c r="F196" s="252" t="s">
        <v>244</v>
      </c>
      <c r="G196" s="250"/>
      <c r="H196" s="253">
        <v>25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150</v>
      </c>
      <c r="AU196" s="259" t="s">
        <v>88</v>
      </c>
      <c r="AV196" s="14" t="s">
        <v>88</v>
      </c>
      <c r="AW196" s="14" t="s">
        <v>36</v>
      </c>
      <c r="AX196" s="14" t="s">
        <v>21</v>
      </c>
      <c r="AY196" s="259" t="s">
        <v>137</v>
      </c>
    </row>
    <row r="197" s="2" customFormat="1" ht="24.15" customHeight="1">
      <c r="A197" s="39"/>
      <c r="B197" s="40"/>
      <c r="C197" s="219" t="s">
        <v>245</v>
      </c>
      <c r="D197" s="219" t="s">
        <v>139</v>
      </c>
      <c r="E197" s="220" t="s">
        <v>246</v>
      </c>
      <c r="F197" s="221" t="s">
        <v>247</v>
      </c>
      <c r="G197" s="222" t="s">
        <v>248</v>
      </c>
      <c r="H197" s="223">
        <v>201.36000000000001</v>
      </c>
      <c r="I197" s="224"/>
      <c r="J197" s="225">
        <f>ROUND(I197*H197,2)</f>
        <v>0</v>
      </c>
      <c r="K197" s="221" t="s">
        <v>143</v>
      </c>
      <c r="L197" s="45"/>
      <c r="M197" s="226" t="s">
        <v>1</v>
      </c>
      <c r="N197" s="227" t="s">
        <v>44</v>
      </c>
      <c r="O197" s="92"/>
      <c r="P197" s="228">
        <f>O197*H197</f>
        <v>0</v>
      </c>
      <c r="Q197" s="228">
        <v>0.40000000000000002</v>
      </c>
      <c r="R197" s="228">
        <f>Q197*H197</f>
        <v>80.544000000000011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144</v>
      </c>
      <c r="AT197" s="230" t="s">
        <v>139</v>
      </c>
      <c r="AU197" s="230" t="s">
        <v>88</v>
      </c>
      <c r="AY197" s="18" t="s">
        <v>137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21</v>
      </c>
      <c r="BK197" s="231">
        <f>ROUND(I197*H197,2)</f>
        <v>0</v>
      </c>
      <c r="BL197" s="18" t="s">
        <v>144</v>
      </c>
      <c r="BM197" s="230" t="s">
        <v>249</v>
      </c>
    </row>
    <row r="198" s="2" customFormat="1">
      <c r="A198" s="39"/>
      <c r="B198" s="40"/>
      <c r="C198" s="41"/>
      <c r="D198" s="232" t="s">
        <v>146</v>
      </c>
      <c r="E198" s="41"/>
      <c r="F198" s="233" t="s">
        <v>250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146</v>
      </c>
      <c r="AU198" s="18" t="s">
        <v>88</v>
      </c>
    </row>
    <row r="199" s="2" customFormat="1">
      <c r="A199" s="39"/>
      <c r="B199" s="40"/>
      <c r="C199" s="41"/>
      <c r="D199" s="237" t="s">
        <v>148</v>
      </c>
      <c r="E199" s="41"/>
      <c r="F199" s="238" t="s">
        <v>251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148</v>
      </c>
      <c r="AU199" s="18" t="s">
        <v>88</v>
      </c>
    </row>
    <row r="200" s="2" customFormat="1">
      <c r="A200" s="39"/>
      <c r="B200" s="40"/>
      <c r="C200" s="41"/>
      <c r="D200" s="232" t="s">
        <v>252</v>
      </c>
      <c r="E200" s="41"/>
      <c r="F200" s="271" t="s">
        <v>253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252</v>
      </c>
      <c r="AU200" s="18" t="s">
        <v>88</v>
      </c>
    </row>
    <row r="201" s="13" customFormat="1">
      <c r="A201" s="13"/>
      <c r="B201" s="239"/>
      <c r="C201" s="240"/>
      <c r="D201" s="232" t="s">
        <v>150</v>
      </c>
      <c r="E201" s="241" t="s">
        <v>1</v>
      </c>
      <c r="F201" s="242" t="s">
        <v>254</v>
      </c>
      <c r="G201" s="240"/>
      <c r="H201" s="241" t="s">
        <v>1</v>
      </c>
      <c r="I201" s="243"/>
      <c r="J201" s="240"/>
      <c r="K201" s="240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150</v>
      </c>
      <c r="AU201" s="248" t="s">
        <v>88</v>
      </c>
      <c r="AV201" s="13" t="s">
        <v>21</v>
      </c>
      <c r="AW201" s="13" t="s">
        <v>36</v>
      </c>
      <c r="AX201" s="13" t="s">
        <v>79</v>
      </c>
      <c r="AY201" s="248" t="s">
        <v>137</v>
      </c>
    </row>
    <row r="202" s="14" customFormat="1">
      <c r="A202" s="14"/>
      <c r="B202" s="249"/>
      <c r="C202" s="250"/>
      <c r="D202" s="232" t="s">
        <v>150</v>
      </c>
      <c r="E202" s="251" t="s">
        <v>1</v>
      </c>
      <c r="F202" s="252" t="s">
        <v>255</v>
      </c>
      <c r="G202" s="250"/>
      <c r="H202" s="253">
        <v>74.909999999999997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150</v>
      </c>
      <c r="AU202" s="259" t="s">
        <v>88</v>
      </c>
      <c r="AV202" s="14" t="s">
        <v>88</v>
      </c>
      <c r="AW202" s="14" t="s">
        <v>36</v>
      </c>
      <c r="AX202" s="14" t="s">
        <v>79</v>
      </c>
      <c r="AY202" s="259" t="s">
        <v>137</v>
      </c>
    </row>
    <row r="203" s="13" customFormat="1">
      <c r="A203" s="13"/>
      <c r="B203" s="239"/>
      <c r="C203" s="240"/>
      <c r="D203" s="232" t="s">
        <v>150</v>
      </c>
      <c r="E203" s="241" t="s">
        <v>1</v>
      </c>
      <c r="F203" s="242" t="s">
        <v>256</v>
      </c>
      <c r="G203" s="240"/>
      <c r="H203" s="241" t="s">
        <v>1</v>
      </c>
      <c r="I203" s="243"/>
      <c r="J203" s="240"/>
      <c r="K203" s="240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150</v>
      </c>
      <c r="AU203" s="248" t="s">
        <v>88</v>
      </c>
      <c r="AV203" s="13" t="s">
        <v>21</v>
      </c>
      <c r="AW203" s="13" t="s">
        <v>36</v>
      </c>
      <c r="AX203" s="13" t="s">
        <v>79</v>
      </c>
      <c r="AY203" s="248" t="s">
        <v>137</v>
      </c>
    </row>
    <row r="204" s="14" customFormat="1">
      <c r="A204" s="14"/>
      <c r="B204" s="249"/>
      <c r="C204" s="250"/>
      <c r="D204" s="232" t="s">
        <v>150</v>
      </c>
      <c r="E204" s="251" t="s">
        <v>1</v>
      </c>
      <c r="F204" s="252" t="s">
        <v>257</v>
      </c>
      <c r="G204" s="250"/>
      <c r="H204" s="253">
        <v>126.45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150</v>
      </c>
      <c r="AU204" s="259" t="s">
        <v>88</v>
      </c>
      <c r="AV204" s="14" t="s">
        <v>88</v>
      </c>
      <c r="AW204" s="14" t="s">
        <v>36</v>
      </c>
      <c r="AX204" s="14" t="s">
        <v>79</v>
      </c>
      <c r="AY204" s="259" t="s">
        <v>137</v>
      </c>
    </row>
    <row r="205" s="15" customFormat="1">
      <c r="A205" s="15"/>
      <c r="B205" s="260"/>
      <c r="C205" s="261"/>
      <c r="D205" s="232" t="s">
        <v>150</v>
      </c>
      <c r="E205" s="262" t="s">
        <v>1</v>
      </c>
      <c r="F205" s="263" t="s">
        <v>218</v>
      </c>
      <c r="G205" s="261"/>
      <c r="H205" s="264">
        <v>201.36000000000001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0" t="s">
        <v>150</v>
      </c>
      <c r="AU205" s="270" t="s">
        <v>88</v>
      </c>
      <c r="AV205" s="15" t="s">
        <v>144</v>
      </c>
      <c r="AW205" s="15" t="s">
        <v>36</v>
      </c>
      <c r="AX205" s="15" t="s">
        <v>21</v>
      </c>
      <c r="AY205" s="270" t="s">
        <v>137</v>
      </c>
    </row>
    <row r="206" s="2" customFormat="1" ht="24.15" customHeight="1">
      <c r="A206" s="39"/>
      <c r="B206" s="40"/>
      <c r="C206" s="219" t="s">
        <v>8</v>
      </c>
      <c r="D206" s="219" t="s">
        <v>139</v>
      </c>
      <c r="E206" s="220" t="s">
        <v>258</v>
      </c>
      <c r="F206" s="221" t="s">
        <v>259</v>
      </c>
      <c r="G206" s="222" t="s">
        <v>248</v>
      </c>
      <c r="H206" s="223">
        <v>201.36000000000001</v>
      </c>
      <c r="I206" s="224"/>
      <c r="J206" s="225">
        <f>ROUND(I206*H206,2)</f>
        <v>0</v>
      </c>
      <c r="K206" s="221" t="s">
        <v>143</v>
      </c>
      <c r="L206" s="45"/>
      <c r="M206" s="226" t="s">
        <v>1</v>
      </c>
      <c r="N206" s="227" t="s">
        <v>44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144</v>
      </c>
      <c r="AT206" s="230" t="s">
        <v>139</v>
      </c>
      <c r="AU206" s="230" t="s">
        <v>88</v>
      </c>
      <c r="AY206" s="18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21</v>
      </c>
      <c r="BK206" s="231">
        <f>ROUND(I206*H206,2)</f>
        <v>0</v>
      </c>
      <c r="BL206" s="18" t="s">
        <v>144</v>
      </c>
      <c r="BM206" s="230" t="s">
        <v>260</v>
      </c>
    </row>
    <row r="207" s="2" customFormat="1">
      <c r="A207" s="39"/>
      <c r="B207" s="40"/>
      <c r="C207" s="41"/>
      <c r="D207" s="232" t="s">
        <v>146</v>
      </c>
      <c r="E207" s="41"/>
      <c r="F207" s="233" t="s">
        <v>261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146</v>
      </c>
      <c r="AU207" s="18" t="s">
        <v>88</v>
      </c>
    </row>
    <row r="208" s="2" customFormat="1">
      <c r="A208" s="39"/>
      <c r="B208" s="40"/>
      <c r="C208" s="41"/>
      <c r="D208" s="237" t="s">
        <v>148</v>
      </c>
      <c r="E208" s="41"/>
      <c r="F208" s="238" t="s">
        <v>262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148</v>
      </c>
      <c r="AU208" s="18" t="s">
        <v>88</v>
      </c>
    </row>
    <row r="209" s="13" customFormat="1">
      <c r="A209" s="13"/>
      <c r="B209" s="239"/>
      <c r="C209" s="240"/>
      <c r="D209" s="232" t="s">
        <v>150</v>
      </c>
      <c r="E209" s="241" t="s">
        <v>1</v>
      </c>
      <c r="F209" s="242" t="s">
        <v>254</v>
      </c>
      <c r="G209" s="240"/>
      <c r="H209" s="241" t="s">
        <v>1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150</v>
      </c>
      <c r="AU209" s="248" t="s">
        <v>88</v>
      </c>
      <c r="AV209" s="13" t="s">
        <v>21</v>
      </c>
      <c r="AW209" s="13" t="s">
        <v>36</v>
      </c>
      <c r="AX209" s="13" t="s">
        <v>79</v>
      </c>
      <c r="AY209" s="248" t="s">
        <v>137</v>
      </c>
    </row>
    <row r="210" s="14" customFormat="1">
      <c r="A210" s="14"/>
      <c r="B210" s="249"/>
      <c r="C210" s="250"/>
      <c r="D210" s="232" t="s">
        <v>150</v>
      </c>
      <c r="E210" s="251" t="s">
        <v>1</v>
      </c>
      <c r="F210" s="252" t="s">
        <v>255</v>
      </c>
      <c r="G210" s="250"/>
      <c r="H210" s="253">
        <v>74.909999999999997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150</v>
      </c>
      <c r="AU210" s="259" t="s">
        <v>88</v>
      </c>
      <c r="AV210" s="14" t="s">
        <v>88</v>
      </c>
      <c r="AW210" s="14" t="s">
        <v>36</v>
      </c>
      <c r="AX210" s="14" t="s">
        <v>79</v>
      </c>
      <c r="AY210" s="259" t="s">
        <v>137</v>
      </c>
    </row>
    <row r="211" s="13" customFormat="1">
      <c r="A211" s="13"/>
      <c r="B211" s="239"/>
      <c r="C211" s="240"/>
      <c r="D211" s="232" t="s">
        <v>150</v>
      </c>
      <c r="E211" s="241" t="s">
        <v>1</v>
      </c>
      <c r="F211" s="242" t="s">
        <v>256</v>
      </c>
      <c r="G211" s="240"/>
      <c r="H211" s="241" t="s">
        <v>1</v>
      </c>
      <c r="I211" s="243"/>
      <c r="J211" s="240"/>
      <c r="K211" s="240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150</v>
      </c>
      <c r="AU211" s="248" t="s">
        <v>88</v>
      </c>
      <c r="AV211" s="13" t="s">
        <v>21</v>
      </c>
      <c r="AW211" s="13" t="s">
        <v>36</v>
      </c>
      <c r="AX211" s="13" t="s">
        <v>79</v>
      </c>
      <c r="AY211" s="248" t="s">
        <v>137</v>
      </c>
    </row>
    <row r="212" s="14" customFormat="1">
      <c r="A212" s="14"/>
      <c r="B212" s="249"/>
      <c r="C212" s="250"/>
      <c r="D212" s="232" t="s">
        <v>150</v>
      </c>
      <c r="E212" s="251" t="s">
        <v>1</v>
      </c>
      <c r="F212" s="252" t="s">
        <v>257</v>
      </c>
      <c r="G212" s="250"/>
      <c r="H212" s="253">
        <v>126.45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150</v>
      </c>
      <c r="AU212" s="259" t="s">
        <v>88</v>
      </c>
      <c r="AV212" s="14" t="s">
        <v>88</v>
      </c>
      <c r="AW212" s="14" t="s">
        <v>36</v>
      </c>
      <c r="AX212" s="14" t="s">
        <v>79</v>
      </c>
      <c r="AY212" s="259" t="s">
        <v>137</v>
      </c>
    </row>
    <row r="213" s="15" customFormat="1">
      <c r="A213" s="15"/>
      <c r="B213" s="260"/>
      <c r="C213" s="261"/>
      <c r="D213" s="232" t="s">
        <v>150</v>
      </c>
      <c r="E213" s="262" t="s">
        <v>1</v>
      </c>
      <c r="F213" s="263" t="s">
        <v>218</v>
      </c>
      <c r="G213" s="261"/>
      <c r="H213" s="264">
        <v>201.36000000000001</v>
      </c>
      <c r="I213" s="265"/>
      <c r="J213" s="261"/>
      <c r="K213" s="261"/>
      <c r="L213" s="266"/>
      <c r="M213" s="267"/>
      <c r="N213" s="268"/>
      <c r="O213" s="268"/>
      <c r="P213" s="268"/>
      <c r="Q213" s="268"/>
      <c r="R213" s="268"/>
      <c r="S213" s="268"/>
      <c r="T213" s="26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0" t="s">
        <v>150</v>
      </c>
      <c r="AU213" s="270" t="s">
        <v>88</v>
      </c>
      <c r="AV213" s="15" t="s">
        <v>144</v>
      </c>
      <c r="AW213" s="15" t="s">
        <v>36</v>
      </c>
      <c r="AX213" s="15" t="s">
        <v>21</v>
      </c>
      <c r="AY213" s="270" t="s">
        <v>137</v>
      </c>
    </row>
    <row r="214" s="2" customFormat="1" ht="24.15" customHeight="1">
      <c r="A214" s="39"/>
      <c r="B214" s="40"/>
      <c r="C214" s="219" t="s">
        <v>263</v>
      </c>
      <c r="D214" s="219" t="s">
        <v>139</v>
      </c>
      <c r="E214" s="220" t="s">
        <v>264</v>
      </c>
      <c r="F214" s="221" t="s">
        <v>265</v>
      </c>
      <c r="G214" s="222" t="s">
        <v>142</v>
      </c>
      <c r="H214" s="223">
        <v>550.60000000000002</v>
      </c>
      <c r="I214" s="224"/>
      <c r="J214" s="225">
        <f>ROUND(I214*H214,2)</f>
        <v>0</v>
      </c>
      <c r="K214" s="221" t="s">
        <v>143</v>
      </c>
      <c r="L214" s="45"/>
      <c r="M214" s="226" t="s">
        <v>1</v>
      </c>
      <c r="N214" s="227" t="s">
        <v>44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144</v>
      </c>
      <c r="AT214" s="230" t="s">
        <v>139</v>
      </c>
      <c r="AU214" s="230" t="s">
        <v>88</v>
      </c>
      <c r="AY214" s="18" t="s">
        <v>137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21</v>
      </c>
      <c r="BK214" s="231">
        <f>ROUND(I214*H214,2)</f>
        <v>0</v>
      </c>
      <c r="BL214" s="18" t="s">
        <v>144</v>
      </c>
      <c r="BM214" s="230" t="s">
        <v>266</v>
      </c>
    </row>
    <row r="215" s="2" customFormat="1">
      <c r="A215" s="39"/>
      <c r="B215" s="40"/>
      <c r="C215" s="41"/>
      <c r="D215" s="232" t="s">
        <v>146</v>
      </c>
      <c r="E215" s="41"/>
      <c r="F215" s="233" t="s">
        <v>267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146</v>
      </c>
      <c r="AU215" s="18" t="s">
        <v>88</v>
      </c>
    </row>
    <row r="216" s="2" customFormat="1">
      <c r="A216" s="39"/>
      <c r="B216" s="40"/>
      <c r="C216" s="41"/>
      <c r="D216" s="237" t="s">
        <v>148</v>
      </c>
      <c r="E216" s="41"/>
      <c r="F216" s="238" t="s">
        <v>268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148</v>
      </c>
      <c r="AU216" s="18" t="s">
        <v>88</v>
      </c>
    </row>
    <row r="217" s="13" customFormat="1">
      <c r="A217" s="13"/>
      <c r="B217" s="239"/>
      <c r="C217" s="240"/>
      <c r="D217" s="232" t="s">
        <v>150</v>
      </c>
      <c r="E217" s="241" t="s">
        <v>1</v>
      </c>
      <c r="F217" s="242" t="s">
        <v>269</v>
      </c>
      <c r="G217" s="240"/>
      <c r="H217" s="241" t="s">
        <v>1</v>
      </c>
      <c r="I217" s="243"/>
      <c r="J217" s="240"/>
      <c r="K217" s="240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150</v>
      </c>
      <c r="AU217" s="248" t="s">
        <v>88</v>
      </c>
      <c r="AV217" s="13" t="s">
        <v>21</v>
      </c>
      <c r="AW217" s="13" t="s">
        <v>36</v>
      </c>
      <c r="AX217" s="13" t="s">
        <v>79</v>
      </c>
      <c r="AY217" s="248" t="s">
        <v>137</v>
      </c>
    </row>
    <row r="218" s="14" customFormat="1">
      <c r="A218" s="14"/>
      <c r="B218" s="249"/>
      <c r="C218" s="250"/>
      <c r="D218" s="232" t="s">
        <v>150</v>
      </c>
      <c r="E218" s="251" t="s">
        <v>1</v>
      </c>
      <c r="F218" s="252" t="s">
        <v>270</v>
      </c>
      <c r="G218" s="250"/>
      <c r="H218" s="253">
        <v>550.60000000000002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150</v>
      </c>
      <c r="AU218" s="259" t="s">
        <v>88</v>
      </c>
      <c r="AV218" s="14" t="s">
        <v>88</v>
      </c>
      <c r="AW218" s="14" t="s">
        <v>36</v>
      </c>
      <c r="AX218" s="14" t="s">
        <v>21</v>
      </c>
      <c r="AY218" s="259" t="s">
        <v>137</v>
      </c>
    </row>
    <row r="219" s="2" customFormat="1" ht="33" customHeight="1">
      <c r="A219" s="39"/>
      <c r="B219" s="40"/>
      <c r="C219" s="219" t="s">
        <v>271</v>
      </c>
      <c r="D219" s="219" t="s">
        <v>139</v>
      </c>
      <c r="E219" s="220" t="s">
        <v>272</v>
      </c>
      <c r="F219" s="221" t="s">
        <v>273</v>
      </c>
      <c r="G219" s="222" t="s">
        <v>248</v>
      </c>
      <c r="H219" s="223">
        <v>187.20400000000001</v>
      </c>
      <c r="I219" s="224"/>
      <c r="J219" s="225">
        <f>ROUND(I219*H219,2)</f>
        <v>0</v>
      </c>
      <c r="K219" s="221" t="s">
        <v>143</v>
      </c>
      <c r="L219" s="45"/>
      <c r="M219" s="226" t="s">
        <v>1</v>
      </c>
      <c r="N219" s="227" t="s">
        <v>44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144</v>
      </c>
      <c r="AT219" s="230" t="s">
        <v>139</v>
      </c>
      <c r="AU219" s="230" t="s">
        <v>88</v>
      </c>
      <c r="AY219" s="18" t="s">
        <v>137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21</v>
      </c>
      <c r="BK219" s="231">
        <f>ROUND(I219*H219,2)</f>
        <v>0</v>
      </c>
      <c r="BL219" s="18" t="s">
        <v>144</v>
      </c>
      <c r="BM219" s="230" t="s">
        <v>274</v>
      </c>
    </row>
    <row r="220" s="2" customFormat="1">
      <c r="A220" s="39"/>
      <c r="B220" s="40"/>
      <c r="C220" s="41"/>
      <c r="D220" s="232" t="s">
        <v>146</v>
      </c>
      <c r="E220" s="41"/>
      <c r="F220" s="233" t="s">
        <v>275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146</v>
      </c>
      <c r="AU220" s="18" t="s">
        <v>88</v>
      </c>
    </row>
    <row r="221" s="2" customFormat="1">
      <c r="A221" s="39"/>
      <c r="B221" s="40"/>
      <c r="C221" s="41"/>
      <c r="D221" s="237" t="s">
        <v>148</v>
      </c>
      <c r="E221" s="41"/>
      <c r="F221" s="238" t="s">
        <v>276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148</v>
      </c>
      <c r="AU221" s="18" t="s">
        <v>88</v>
      </c>
    </row>
    <row r="222" s="13" customFormat="1">
      <c r="A222" s="13"/>
      <c r="B222" s="239"/>
      <c r="C222" s="240"/>
      <c r="D222" s="232" t="s">
        <v>150</v>
      </c>
      <c r="E222" s="241" t="s">
        <v>1</v>
      </c>
      <c r="F222" s="242" t="s">
        <v>277</v>
      </c>
      <c r="G222" s="240"/>
      <c r="H222" s="241" t="s">
        <v>1</v>
      </c>
      <c r="I222" s="243"/>
      <c r="J222" s="240"/>
      <c r="K222" s="240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150</v>
      </c>
      <c r="AU222" s="248" t="s">
        <v>88</v>
      </c>
      <c r="AV222" s="13" t="s">
        <v>21</v>
      </c>
      <c r="AW222" s="13" t="s">
        <v>36</v>
      </c>
      <c r="AX222" s="13" t="s">
        <v>79</v>
      </c>
      <c r="AY222" s="248" t="s">
        <v>137</v>
      </c>
    </row>
    <row r="223" s="14" customFormat="1">
      <c r="A223" s="14"/>
      <c r="B223" s="249"/>
      <c r="C223" s="250"/>
      <c r="D223" s="232" t="s">
        <v>150</v>
      </c>
      <c r="E223" s="251" t="s">
        <v>1</v>
      </c>
      <c r="F223" s="252" t="s">
        <v>278</v>
      </c>
      <c r="G223" s="250"/>
      <c r="H223" s="253">
        <v>187.20400000000001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150</v>
      </c>
      <c r="AU223" s="259" t="s">
        <v>88</v>
      </c>
      <c r="AV223" s="14" t="s">
        <v>88</v>
      </c>
      <c r="AW223" s="14" t="s">
        <v>36</v>
      </c>
      <c r="AX223" s="14" t="s">
        <v>21</v>
      </c>
      <c r="AY223" s="259" t="s">
        <v>137</v>
      </c>
    </row>
    <row r="224" s="2" customFormat="1" ht="33" customHeight="1">
      <c r="A224" s="39"/>
      <c r="B224" s="40"/>
      <c r="C224" s="219" t="s">
        <v>279</v>
      </c>
      <c r="D224" s="219" t="s">
        <v>139</v>
      </c>
      <c r="E224" s="220" t="s">
        <v>280</v>
      </c>
      <c r="F224" s="221" t="s">
        <v>281</v>
      </c>
      <c r="G224" s="222" t="s">
        <v>248</v>
      </c>
      <c r="H224" s="223">
        <v>264.06</v>
      </c>
      <c r="I224" s="224"/>
      <c r="J224" s="225">
        <f>ROUND(I224*H224,2)</f>
        <v>0</v>
      </c>
      <c r="K224" s="221" t="s">
        <v>143</v>
      </c>
      <c r="L224" s="45"/>
      <c r="M224" s="226" t="s">
        <v>1</v>
      </c>
      <c r="N224" s="227" t="s">
        <v>44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144</v>
      </c>
      <c r="AT224" s="230" t="s">
        <v>139</v>
      </c>
      <c r="AU224" s="230" t="s">
        <v>88</v>
      </c>
      <c r="AY224" s="18" t="s">
        <v>137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21</v>
      </c>
      <c r="BK224" s="231">
        <f>ROUND(I224*H224,2)</f>
        <v>0</v>
      </c>
      <c r="BL224" s="18" t="s">
        <v>144</v>
      </c>
      <c r="BM224" s="230" t="s">
        <v>282</v>
      </c>
    </row>
    <row r="225" s="2" customFormat="1">
      <c r="A225" s="39"/>
      <c r="B225" s="40"/>
      <c r="C225" s="41"/>
      <c r="D225" s="232" t="s">
        <v>146</v>
      </c>
      <c r="E225" s="41"/>
      <c r="F225" s="233" t="s">
        <v>283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88</v>
      </c>
    </row>
    <row r="226" s="2" customFormat="1">
      <c r="A226" s="39"/>
      <c r="B226" s="40"/>
      <c r="C226" s="41"/>
      <c r="D226" s="237" t="s">
        <v>148</v>
      </c>
      <c r="E226" s="41"/>
      <c r="F226" s="238" t="s">
        <v>284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148</v>
      </c>
      <c r="AU226" s="18" t="s">
        <v>88</v>
      </c>
    </row>
    <row r="227" s="13" customFormat="1">
      <c r="A227" s="13"/>
      <c r="B227" s="239"/>
      <c r="C227" s="240"/>
      <c r="D227" s="232" t="s">
        <v>150</v>
      </c>
      <c r="E227" s="241" t="s">
        <v>1</v>
      </c>
      <c r="F227" s="242" t="s">
        <v>285</v>
      </c>
      <c r="G227" s="240"/>
      <c r="H227" s="241" t="s">
        <v>1</v>
      </c>
      <c r="I227" s="243"/>
      <c r="J227" s="240"/>
      <c r="K227" s="240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150</v>
      </c>
      <c r="AU227" s="248" t="s">
        <v>88</v>
      </c>
      <c r="AV227" s="13" t="s">
        <v>21</v>
      </c>
      <c r="AW227" s="13" t="s">
        <v>36</v>
      </c>
      <c r="AX227" s="13" t="s">
        <v>79</v>
      </c>
      <c r="AY227" s="248" t="s">
        <v>137</v>
      </c>
    </row>
    <row r="228" s="14" customFormat="1">
      <c r="A228" s="14"/>
      <c r="B228" s="249"/>
      <c r="C228" s="250"/>
      <c r="D228" s="232" t="s">
        <v>150</v>
      </c>
      <c r="E228" s="251" t="s">
        <v>1</v>
      </c>
      <c r="F228" s="252" t="s">
        <v>286</v>
      </c>
      <c r="G228" s="250"/>
      <c r="H228" s="253">
        <v>264.06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150</v>
      </c>
      <c r="AU228" s="259" t="s">
        <v>88</v>
      </c>
      <c r="AV228" s="14" t="s">
        <v>88</v>
      </c>
      <c r="AW228" s="14" t="s">
        <v>36</v>
      </c>
      <c r="AX228" s="14" t="s">
        <v>79</v>
      </c>
      <c r="AY228" s="259" t="s">
        <v>137</v>
      </c>
    </row>
    <row r="229" s="15" customFormat="1">
      <c r="A229" s="15"/>
      <c r="B229" s="260"/>
      <c r="C229" s="261"/>
      <c r="D229" s="232" t="s">
        <v>150</v>
      </c>
      <c r="E229" s="262" t="s">
        <v>1</v>
      </c>
      <c r="F229" s="263" t="s">
        <v>218</v>
      </c>
      <c r="G229" s="261"/>
      <c r="H229" s="264">
        <v>264.06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0" t="s">
        <v>150</v>
      </c>
      <c r="AU229" s="270" t="s">
        <v>88</v>
      </c>
      <c r="AV229" s="15" t="s">
        <v>144</v>
      </c>
      <c r="AW229" s="15" t="s">
        <v>36</v>
      </c>
      <c r="AX229" s="15" t="s">
        <v>21</v>
      </c>
      <c r="AY229" s="270" t="s">
        <v>137</v>
      </c>
    </row>
    <row r="230" s="2" customFormat="1" ht="37.8" customHeight="1">
      <c r="A230" s="39"/>
      <c r="B230" s="40"/>
      <c r="C230" s="219" t="s">
        <v>287</v>
      </c>
      <c r="D230" s="219" t="s">
        <v>139</v>
      </c>
      <c r="E230" s="220" t="s">
        <v>288</v>
      </c>
      <c r="F230" s="221" t="s">
        <v>289</v>
      </c>
      <c r="G230" s="222" t="s">
        <v>290</v>
      </c>
      <c r="H230" s="223">
        <v>1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44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144</v>
      </c>
      <c r="AT230" s="230" t="s">
        <v>139</v>
      </c>
      <c r="AU230" s="230" t="s">
        <v>88</v>
      </c>
      <c r="AY230" s="18" t="s">
        <v>137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21</v>
      </c>
      <c r="BK230" s="231">
        <f>ROUND(I230*H230,2)</f>
        <v>0</v>
      </c>
      <c r="BL230" s="18" t="s">
        <v>144</v>
      </c>
      <c r="BM230" s="230" t="s">
        <v>291</v>
      </c>
    </row>
    <row r="231" s="2" customFormat="1">
      <c r="A231" s="39"/>
      <c r="B231" s="40"/>
      <c r="C231" s="41"/>
      <c r="D231" s="232" t="s">
        <v>146</v>
      </c>
      <c r="E231" s="41"/>
      <c r="F231" s="233" t="s">
        <v>289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146</v>
      </c>
      <c r="AU231" s="18" t="s">
        <v>88</v>
      </c>
    </row>
    <row r="232" s="2" customFormat="1">
      <c r="A232" s="39"/>
      <c r="B232" s="40"/>
      <c r="C232" s="41"/>
      <c r="D232" s="232" t="s">
        <v>292</v>
      </c>
      <c r="E232" s="41"/>
      <c r="F232" s="271" t="s">
        <v>293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292</v>
      </c>
      <c r="AU232" s="18" t="s">
        <v>88</v>
      </c>
    </row>
    <row r="233" s="2" customFormat="1" ht="24.15" customHeight="1">
      <c r="A233" s="39"/>
      <c r="B233" s="40"/>
      <c r="C233" s="219" t="s">
        <v>294</v>
      </c>
      <c r="D233" s="219" t="s">
        <v>139</v>
      </c>
      <c r="E233" s="220" t="s">
        <v>295</v>
      </c>
      <c r="F233" s="221" t="s">
        <v>296</v>
      </c>
      <c r="G233" s="222" t="s">
        <v>248</v>
      </c>
      <c r="H233" s="223">
        <v>267.88900000000001</v>
      </c>
      <c r="I233" s="224"/>
      <c r="J233" s="225">
        <f>ROUND(I233*H233,2)</f>
        <v>0</v>
      </c>
      <c r="K233" s="221" t="s">
        <v>1</v>
      </c>
      <c r="L233" s="45"/>
      <c r="M233" s="226" t="s">
        <v>1</v>
      </c>
      <c r="N233" s="227" t="s">
        <v>44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144</v>
      </c>
      <c r="AT233" s="230" t="s">
        <v>139</v>
      </c>
      <c r="AU233" s="230" t="s">
        <v>88</v>
      </c>
      <c r="AY233" s="18" t="s">
        <v>137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21</v>
      </c>
      <c r="BK233" s="231">
        <f>ROUND(I233*H233,2)</f>
        <v>0</v>
      </c>
      <c r="BL233" s="18" t="s">
        <v>144</v>
      </c>
      <c r="BM233" s="230" t="s">
        <v>297</v>
      </c>
    </row>
    <row r="234" s="2" customFormat="1">
      <c r="A234" s="39"/>
      <c r="B234" s="40"/>
      <c r="C234" s="41"/>
      <c r="D234" s="232" t="s">
        <v>146</v>
      </c>
      <c r="E234" s="41"/>
      <c r="F234" s="233" t="s">
        <v>298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146</v>
      </c>
      <c r="AU234" s="18" t="s">
        <v>88</v>
      </c>
    </row>
    <row r="235" s="13" customFormat="1">
      <c r="A235" s="13"/>
      <c r="B235" s="239"/>
      <c r="C235" s="240"/>
      <c r="D235" s="232" t="s">
        <v>150</v>
      </c>
      <c r="E235" s="241" t="s">
        <v>1</v>
      </c>
      <c r="F235" s="242" t="s">
        <v>299</v>
      </c>
      <c r="G235" s="240"/>
      <c r="H235" s="241" t="s">
        <v>1</v>
      </c>
      <c r="I235" s="243"/>
      <c r="J235" s="240"/>
      <c r="K235" s="240"/>
      <c r="L235" s="244"/>
      <c r="M235" s="245"/>
      <c r="N235" s="246"/>
      <c r="O235" s="246"/>
      <c r="P235" s="246"/>
      <c r="Q235" s="246"/>
      <c r="R235" s="246"/>
      <c r="S235" s="246"/>
      <c r="T235" s="24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8" t="s">
        <v>150</v>
      </c>
      <c r="AU235" s="248" t="s">
        <v>88</v>
      </c>
      <c r="AV235" s="13" t="s">
        <v>21</v>
      </c>
      <c r="AW235" s="13" t="s">
        <v>36</v>
      </c>
      <c r="AX235" s="13" t="s">
        <v>79</v>
      </c>
      <c r="AY235" s="248" t="s">
        <v>137</v>
      </c>
    </row>
    <row r="236" s="14" customFormat="1">
      <c r="A236" s="14"/>
      <c r="B236" s="249"/>
      <c r="C236" s="250"/>
      <c r="D236" s="232" t="s">
        <v>150</v>
      </c>
      <c r="E236" s="251" t="s">
        <v>1</v>
      </c>
      <c r="F236" s="252" t="s">
        <v>300</v>
      </c>
      <c r="G236" s="250"/>
      <c r="H236" s="253">
        <v>187.20400000000001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150</v>
      </c>
      <c r="AU236" s="259" t="s">
        <v>88</v>
      </c>
      <c r="AV236" s="14" t="s">
        <v>88</v>
      </c>
      <c r="AW236" s="14" t="s">
        <v>36</v>
      </c>
      <c r="AX236" s="14" t="s">
        <v>79</v>
      </c>
      <c r="AY236" s="259" t="s">
        <v>137</v>
      </c>
    </row>
    <row r="237" s="13" customFormat="1">
      <c r="A237" s="13"/>
      <c r="B237" s="239"/>
      <c r="C237" s="240"/>
      <c r="D237" s="232" t="s">
        <v>150</v>
      </c>
      <c r="E237" s="241" t="s">
        <v>1</v>
      </c>
      <c r="F237" s="242" t="s">
        <v>301</v>
      </c>
      <c r="G237" s="240"/>
      <c r="H237" s="241" t="s">
        <v>1</v>
      </c>
      <c r="I237" s="243"/>
      <c r="J237" s="240"/>
      <c r="K237" s="240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150</v>
      </c>
      <c r="AU237" s="248" t="s">
        <v>88</v>
      </c>
      <c r="AV237" s="13" t="s">
        <v>21</v>
      </c>
      <c r="AW237" s="13" t="s">
        <v>36</v>
      </c>
      <c r="AX237" s="13" t="s">
        <v>79</v>
      </c>
      <c r="AY237" s="248" t="s">
        <v>137</v>
      </c>
    </row>
    <row r="238" s="14" customFormat="1">
      <c r="A238" s="14"/>
      <c r="B238" s="249"/>
      <c r="C238" s="250"/>
      <c r="D238" s="232" t="s">
        <v>150</v>
      </c>
      <c r="E238" s="251" t="s">
        <v>1</v>
      </c>
      <c r="F238" s="252" t="s">
        <v>302</v>
      </c>
      <c r="G238" s="250"/>
      <c r="H238" s="253">
        <v>264.06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150</v>
      </c>
      <c r="AU238" s="259" t="s">
        <v>88</v>
      </c>
      <c r="AV238" s="14" t="s">
        <v>88</v>
      </c>
      <c r="AW238" s="14" t="s">
        <v>36</v>
      </c>
      <c r="AX238" s="14" t="s">
        <v>79</v>
      </c>
      <c r="AY238" s="259" t="s">
        <v>137</v>
      </c>
    </row>
    <row r="239" s="16" customFormat="1">
      <c r="A239" s="16"/>
      <c r="B239" s="272"/>
      <c r="C239" s="273"/>
      <c r="D239" s="232" t="s">
        <v>150</v>
      </c>
      <c r="E239" s="274" t="s">
        <v>1</v>
      </c>
      <c r="F239" s="275" t="s">
        <v>303</v>
      </c>
      <c r="G239" s="273"/>
      <c r="H239" s="276">
        <v>451.26400000000001</v>
      </c>
      <c r="I239" s="277"/>
      <c r="J239" s="273"/>
      <c r="K239" s="273"/>
      <c r="L239" s="278"/>
      <c r="M239" s="279"/>
      <c r="N239" s="280"/>
      <c r="O239" s="280"/>
      <c r="P239" s="280"/>
      <c r="Q239" s="280"/>
      <c r="R239" s="280"/>
      <c r="S239" s="280"/>
      <c r="T239" s="281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82" t="s">
        <v>150</v>
      </c>
      <c r="AU239" s="282" t="s">
        <v>88</v>
      </c>
      <c r="AV239" s="16" t="s">
        <v>159</v>
      </c>
      <c r="AW239" s="16" t="s">
        <v>36</v>
      </c>
      <c r="AX239" s="16" t="s">
        <v>79</v>
      </c>
      <c r="AY239" s="282" t="s">
        <v>137</v>
      </c>
    </row>
    <row r="240" s="13" customFormat="1">
      <c r="A240" s="13"/>
      <c r="B240" s="239"/>
      <c r="C240" s="240"/>
      <c r="D240" s="232" t="s">
        <v>150</v>
      </c>
      <c r="E240" s="241" t="s">
        <v>1</v>
      </c>
      <c r="F240" s="242" t="s">
        <v>304</v>
      </c>
      <c r="G240" s="240"/>
      <c r="H240" s="241" t="s">
        <v>1</v>
      </c>
      <c r="I240" s="243"/>
      <c r="J240" s="240"/>
      <c r="K240" s="240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150</v>
      </c>
      <c r="AU240" s="248" t="s">
        <v>88</v>
      </c>
      <c r="AV240" s="13" t="s">
        <v>21</v>
      </c>
      <c r="AW240" s="13" t="s">
        <v>36</v>
      </c>
      <c r="AX240" s="13" t="s">
        <v>79</v>
      </c>
      <c r="AY240" s="248" t="s">
        <v>137</v>
      </c>
    </row>
    <row r="241" s="14" customFormat="1">
      <c r="A241" s="14"/>
      <c r="B241" s="249"/>
      <c r="C241" s="250"/>
      <c r="D241" s="232" t="s">
        <v>150</v>
      </c>
      <c r="E241" s="251" t="s">
        <v>1</v>
      </c>
      <c r="F241" s="252" t="s">
        <v>305</v>
      </c>
      <c r="G241" s="250"/>
      <c r="H241" s="253">
        <v>-183.375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150</v>
      </c>
      <c r="AU241" s="259" t="s">
        <v>88</v>
      </c>
      <c r="AV241" s="14" t="s">
        <v>88</v>
      </c>
      <c r="AW241" s="14" t="s">
        <v>36</v>
      </c>
      <c r="AX241" s="14" t="s">
        <v>79</v>
      </c>
      <c r="AY241" s="259" t="s">
        <v>137</v>
      </c>
    </row>
    <row r="242" s="16" customFormat="1">
      <c r="A242" s="16"/>
      <c r="B242" s="272"/>
      <c r="C242" s="273"/>
      <c r="D242" s="232" t="s">
        <v>150</v>
      </c>
      <c r="E242" s="274" t="s">
        <v>1</v>
      </c>
      <c r="F242" s="275" t="s">
        <v>303</v>
      </c>
      <c r="G242" s="273"/>
      <c r="H242" s="276">
        <v>-183.375</v>
      </c>
      <c r="I242" s="277"/>
      <c r="J242" s="273"/>
      <c r="K242" s="273"/>
      <c r="L242" s="278"/>
      <c r="M242" s="279"/>
      <c r="N242" s="280"/>
      <c r="O242" s="280"/>
      <c r="P242" s="280"/>
      <c r="Q242" s="280"/>
      <c r="R242" s="280"/>
      <c r="S242" s="280"/>
      <c r="T242" s="281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82" t="s">
        <v>150</v>
      </c>
      <c r="AU242" s="282" t="s">
        <v>88</v>
      </c>
      <c r="AV242" s="16" t="s">
        <v>159</v>
      </c>
      <c r="AW242" s="16" t="s">
        <v>36</v>
      </c>
      <c r="AX242" s="16" t="s">
        <v>79</v>
      </c>
      <c r="AY242" s="282" t="s">
        <v>137</v>
      </c>
    </row>
    <row r="243" s="15" customFormat="1">
      <c r="A243" s="15"/>
      <c r="B243" s="260"/>
      <c r="C243" s="261"/>
      <c r="D243" s="232" t="s">
        <v>150</v>
      </c>
      <c r="E243" s="262" t="s">
        <v>1</v>
      </c>
      <c r="F243" s="263" t="s">
        <v>218</v>
      </c>
      <c r="G243" s="261"/>
      <c r="H243" s="264">
        <v>267.88900000000001</v>
      </c>
      <c r="I243" s="265"/>
      <c r="J243" s="261"/>
      <c r="K243" s="261"/>
      <c r="L243" s="266"/>
      <c r="M243" s="267"/>
      <c r="N243" s="268"/>
      <c r="O243" s="268"/>
      <c r="P243" s="268"/>
      <c r="Q243" s="268"/>
      <c r="R243" s="268"/>
      <c r="S243" s="268"/>
      <c r="T243" s="269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0" t="s">
        <v>150</v>
      </c>
      <c r="AU243" s="270" t="s">
        <v>88</v>
      </c>
      <c r="AV243" s="15" t="s">
        <v>144</v>
      </c>
      <c r="AW243" s="15" t="s">
        <v>36</v>
      </c>
      <c r="AX243" s="15" t="s">
        <v>21</v>
      </c>
      <c r="AY243" s="270" t="s">
        <v>137</v>
      </c>
    </row>
    <row r="244" s="2" customFormat="1" ht="24.15" customHeight="1">
      <c r="A244" s="39"/>
      <c r="B244" s="40"/>
      <c r="C244" s="219" t="s">
        <v>7</v>
      </c>
      <c r="D244" s="219" t="s">
        <v>139</v>
      </c>
      <c r="E244" s="220" t="s">
        <v>306</v>
      </c>
      <c r="F244" s="221" t="s">
        <v>307</v>
      </c>
      <c r="G244" s="222" t="s">
        <v>248</v>
      </c>
      <c r="H244" s="223">
        <v>267.88900000000001</v>
      </c>
      <c r="I244" s="224"/>
      <c r="J244" s="225">
        <f>ROUND(I244*H244,2)</f>
        <v>0</v>
      </c>
      <c r="K244" s="221" t="s">
        <v>143</v>
      </c>
      <c r="L244" s="45"/>
      <c r="M244" s="226" t="s">
        <v>1</v>
      </c>
      <c r="N244" s="227" t="s">
        <v>44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144</v>
      </c>
      <c r="AT244" s="230" t="s">
        <v>139</v>
      </c>
      <c r="AU244" s="230" t="s">
        <v>88</v>
      </c>
      <c r="AY244" s="18" t="s">
        <v>137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21</v>
      </c>
      <c r="BK244" s="231">
        <f>ROUND(I244*H244,2)</f>
        <v>0</v>
      </c>
      <c r="BL244" s="18" t="s">
        <v>144</v>
      </c>
      <c r="BM244" s="230" t="s">
        <v>308</v>
      </c>
    </row>
    <row r="245" s="2" customFormat="1">
      <c r="A245" s="39"/>
      <c r="B245" s="40"/>
      <c r="C245" s="41"/>
      <c r="D245" s="232" t="s">
        <v>146</v>
      </c>
      <c r="E245" s="41"/>
      <c r="F245" s="233" t="s">
        <v>309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146</v>
      </c>
      <c r="AU245" s="18" t="s">
        <v>88</v>
      </c>
    </row>
    <row r="246" s="2" customFormat="1">
      <c r="A246" s="39"/>
      <c r="B246" s="40"/>
      <c r="C246" s="41"/>
      <c r="D246" s="237" t="s">
        <v>148</v>
      </c>
      <c r="E246" s="41"/>
      <c r="F246" s="238" t="s">
        <v>310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148</v>
      </c>
      <c r="AU246" s="18" t="s">
        <v>88</v>
      </c>
    </row>
    <row r="247" s="13" customFormat="1">
      <c r="A247" s="13"/>
      <c r="B247" s="239"/>
      <c r="C247" s="240"/>
      <c r="D247" s="232" t="s">
        <v>150</v>
      </c>
      <c r="E247" s="241" t="s">
        <v>1</v>
      </c>
      <c r="F247" s="242" t="s">
        <v>299</v>
      </c>
      <c r="G247" s="240"/>
      <c r="H247" s="241" t="s">
        <v>1</v>
      </c>
      <c r="I247" s="243"/>
      <c r="J247" s="240"/>
      <c r="K247" s="240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150</v>
      </c>
      <c r="AU247" s="248" t="s">
        <v>88</v>
      </c>
      <c r="AV247" s="13" t="s">
        <v>21</v>
      </c>
      <c r="AW247" s="13" t="s">
        <v>36</v>
      </c>
      <c r="AX247" s="13" t="s">
        <v>79</v>
      </c>
      <c r="AY247" s="248" t="s">
        <v>137</v>
      </c>
    </row>
    <row r="248" s="14" customFormat="1">
      <c r="A248" s="14"/>
      <c r="B248" s="249"/>
      <c r="C248" s="250"/>
      <c r="D248" s="232" t="s">
        <v>150</v>
      </c>
      <c r="E248" s="251" t="s">
        <v>1</v>
      </c>
      <c r="F248" s="252" t="s">
        <v>300</v>
      </c>
      <c r="G248" s="250"/>
      <c r="H248" s="253">
        <v>187.20400000000001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150</v>
      </c>
      <c r="AU248" s="259" t="s">
        <v>88</v>
      </c>
      <c r="AV248" s="14" t="s">
        <v>88</v>
      </c>
      <c r="AW248" s="14" t="s">
        <v>36</v>
      </c>
      <c r="AX248" s="14" t="s">
        <v>79</v>
      </c>
      <c r="AY248" s="259" t="s">
        <v>137</v>
      </c>
    </row>
    <row r="249" s="13" customFormat="1">
      <c r="A249" s="13"/>
      <c r="B249" s="239"/>
      <c r="C249" s="240"/>
      <c r="D249" s="232" t="s">
        <v>150</v>
      </c>
      <c r="E249" s="241" t="s">
        <v>1</v>
      </c>
      <c r="F249" s="242" t="s">
        <v>301</v>
      </c>
      <c r="G249" s="240"/>
      <c r="H249" s="241" t="s">
        <v>1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150</v>
      </c>
      <c r="AU249" s="248" t="s">
        <v>88</v>
      </c>
      <c r="AV249" s="13" t="s">
        <v>21</v>
      </c>
      <c r="AW249" s="13" t="s">
        <v>36</v>
      </c>
      <c r="AX249" s="13" t="s">
        <v>79</v>
      </c>
      <c r="AY249" s="248" t="s">
        <v>137</v>
      </c>
    </row>
    <row r="250" s="14" customFormat="1">
      <c r="A250" s="14"/>
      <c r="B250" s="249"/>
      <c r="C250" s="250"/>
      <c r="D250" s="232" t="s">
        <v>150</v>
      </c>
      <c r="E250" s="251" t="s">
        <v>1</v>
      </c>
      <c r="F250" s="252" t="s">
        <v>302</v>
      </c>
      <c r="G250" s="250"/>
      <c r="H250" s="253">
        <v>264.06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150</v>
      </c>
      <c r="AU250" s="259" t="s">
        <v>88</v>
      </c>
      <c r="AV250" s="14" t="s">
        <v>88</v>
      </c>
      <c r="AW250" s="14" t="s">
        <v>36</v>
      </c>
      <c r="AX250" s="14" t="s">
        <v>79</v>
      </c>
      <c r="AY250" s="259" t="s">
        <v>137</v>
      </c>
    </row>
    <row r="251" s="16" customFormat="1">
      <c r="A251" s="16"/>
      <c r="B251" s="272"/>
      <c r="C251" s="273"/>
      <c r="D251" s="232" t="s">
        <v>150</v>
      </c>
      <c r="E251" s="274" t="s">
        <v>1</v>
      </c>
      <c r="F251" s="275" t="s">
        <v>303</v>
      </c>
      <c r="G251" s="273"/>
      <c r="H251" s="276">
        <v>451.26400000000001</v>
      </c>
      <c r="I251" s="277"/>
      <c r="J251" s="273"/>
      <c r="K251" s="273"/>
      <c r="L251" s="278"/>
      <c r="M251" s="279"/>
      <c r="N251" s="280"/>
      <c r="O251" s="280"/>
      <c r="P251" s="280"/>
      <c r="Q251" s="280"/>
      <c r="R251" s="280"/>
      <c r="S251" s="280"/>
      <c r="T251" s="281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82" t="s">
        <v>150</v>
      </c>
      <c r="AU251" s="282" t="s">
        <v>88</v>
      </c>
      <c r="AV251" s="16" t="s">
        <v>159</v>
      </c>
      <c r="AW251" s="16" t="s">
        <v>36</v>
      </c>
      <c r="AX251" s="16" t="s">
        <v>79</v>
      </c>
      <c r="AY251" s="282" t="s">
        <v>137</v>
      </c>
    </row>
    <row r="252" s="13" customFormat="1">
      <c r="A252" s="13"/>
      <c r="B252" s="239"/>
      <c r="C252" s="240"/>
      <c r="D252" s="232" t="s">
        <v>150</v>
      </c>
      <c r="E252" s="241" t="s">
        <v>1</v>
      </c>
      <c r="F252" s="242" t="s">
        <v>304</v>
      </c>
      <c r="G252" s="240"/>
      <c r="H252" s="241" t="s">
        <v>1</v>
      </c>
      <c r="I252" s="243"/>
      <c r="J252" s="240"/>
      <c r="K252" s="240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150</v>
      </c>
      <c r="AU252" s="248" t="s">
        <v>88</v>
      </c>
      <c r="AV252" s="13" t="s">
        <v>21</v>
      </c>
      <c r="AW252" s="13" t="s">
        <v>36</v>
      </c>
      <c r="AX252" s="13" t="s">
        <v>79</v>
      </c>
      <c r="AY252" s="248" t="s">
        <v>137</v>
      </c>
    </row>
    <row r="253" s="14" customFormat="1">
      <c r="A253" s="14"/>
      <c r="B253" s="249"/>
      <c r="C253" s="250"/>
      <c r="D253" s="232" t="s">
        <v>150</v>
      </c>
      <c r="E253" s="251" t="s">
        <v>1</v>
      </c>
      <c r="F253" s="252" t="s">
        <v>305</v>
      </c>
      <c r="G253" s="250"/>
      <c r="H253" s="253">
        <v>-183.375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9" t="s">
        <v>150</v>
      </c>
      <c r="AU253" s="259" t="s">
        <v>88</v>
      </c>
      <c r="AV253" s="14" t="s">
        <v>88</v>
      </c>
      <c r="AW253" s="14" t="s">
        <v>36</v>
      </c>
      <c r="AX253" s="14" t="s">
        <v>79</v>
      </c>
      <c r="AY253" s="259" t="s">
        <v>137</v>
      </c>
    </row>
    <row r="254" s="16" customFormat="1">
      <c r="A254" s="16"/>
      <c r="B254" s="272"/>
      <c r="C254" s="273"/>
      <c r="D254" s="232" t="s">
        <v>150</v>
      </c>
      <c r="E254" s="274" t="s">
        <v>1</v>
      </c>
      <c r="F254" s="275" t="s">
        <v>303</v>
      </c>
      <c r="G254" s="273"/>
      <c r="H254" s="276">
        <v>-183.375</v>
      </c>
      <c r="I254" s="277"/>
      <c r="J254" s="273"/>
      <c r="K254" s="273"/>
      <c r="L254" s="278"/>
      <c r="M254" s="279"/>
      <c r="N254" s="280"/>
      <c r="O254" s="280"/>
      <c r="P254" s="280"/>
      <c r="Q254" s="280"/>
      <c r="R254" s="280"/>
      <c r="S254" s="280"/>
      <c r="T254" s="281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82" t="s">
        <v>150</v>
      </c>
      <c r="AU254" s="282" t="s">
        <v>88</v>
      </c>
      <c r="AV254" s="16" t="s">
        <v>159</v>
      </c>
      <c r="AW254" s="16" t="s">
        <v>36</v>
      </c>
      <c r="AX254" s="16" t="s">
        <v>79</v>
      </c>
      <c r="AY254" s="282" t="s">
        <v>137</v>
      </c>
    </row>
    <row r="255" s="15" customFormat="1">
      <c r="A255" s="15"/>
      <c r="B255" s="260"/>
      <c r="C255" s="261"/>
      <c r="D255" s="232" t="s">
        <v>150</v>
      </c>
      <c r="E255" s="262" t="s">
        <v>1</v>
      </c>
      <c r="F255" s="263" t="s">
        <v>218</v>
      </c>
      <c r="G255" s="261"/>
      <c r="H255" s="264">
        <v>267.88900000000001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150</v>
      </c>
      <c r="AU255" s="270" t="s">
        <v>88</v>
      </c>
      <c r="AV255" s="15" t="s">
        <v>144</v>
      </c>
      <c r="AW255" s="15" t="s">
        <v>36</v>
      </c>
      <c r="AX255" s="15" t="s">
        <v>21</v>
      </c>
      <c r="AY255" s="270" t="s">
        <v>137</v>
      </c>
    </row>
    <row r="256" s="2" customFormat="1" ht="24.15" customHeight="1">
      <c r="A256" s="39"/>
      <c r="B256" s="40"/>
      <c r="C256" s="219" t="s">
        <v>311</v>
      </c>
      <c r="D256" s="219" t="s">
        <v>139</v>
      </c>
      <c r="E256" s="220" t="s">
        <v>312</v>
      </c>
      <c r="F256" s="221" t="s">
        <v>313</v>
      </c>
      <c r="G256" s="222" t="s">
        <v>248</v>
      </c>
      <c r="H256" s="223">
        <v>74</v>
      </c>
      <c r="I256" s="224"/>
      <c r="J256" s="225">
        <f>ROUND(I256*H256,2)</f>
        <v>0</v>
      </c>
      <c r="K256" s="221" t="s">
        <v>143</v>
      </c>
      <c r="L256" s="45"/>
      <c r="M256" s="226" t="s">
        <v>1</v>
      </c>
      <c r="N256" s="227" t="s">
        <v>44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144</v>
      </c>
      <c r="AT256" s="230" t="s">
        <v>139</v>
      </c>
      <c r="AU256" s="230" t="s">
        <v>88</v>
      </c>
      <c r="AY256" s="18" t="s">
        <v>137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21</v>
      </c>
      <c r="BK256" s="231">
        <f>ROUND(I256*H256,2)</f>
        <v>0</v>
      </c>
      <c r="BL256" s="18" t="s">
        <v>144</v>
      </c>
      <c r="BM256" s="230" t="s">
        <v>314</v>
      </c>
    </row>
    <row r="257" s="2" customFormat="1">
      <c r="A257" s="39"/>
      <c r="B257" s="40"/>
      <c r="C257" s="41"/>
      <c r="D257" s="232" t="s">
        <v>146</v>
      </c>
      <c r="E257" s="41"/>
      <c r="F257" s="233" t="s">
        <v>315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146</v>
      </c>
      <c r="AU257" s="18" t="s">
        <v>88</v>
      </c>
    </row>
    <row r="258" s="2" customFormat="1">
      <c r="A258" s="39"/>
      <c r="B258" s="40"/>
      <c r="C258" s="41"/>
      <c r="D258" s="237" t="s">
        <v>148</v>
      </c>
      <c r="E258" s="41"/>
      <c r="F258" s="238" t="s">
        <v>316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148</v>
      </c>
      <c r="AU258" s="18" t="s">
        <v>88</v>
      </c>
    </row>
    <row r="259" s="13" customFormat="1">
      <c r="A259" s="13"/>
      <c r="B259" s="239"/>
      <c r="C259" s="240"/>
      <c r="D259" s="232" t="s">
        <v>150</v>
      </c>
      <c r="E259" s="241" t="s">
        <v>1</v>
      </c>
      <c r="F259" s="242" t="s">
        <v>317</v>
      </c>
      <c r="G259" s="240"/>
      <c r="H259" s="241" t="s">
        <v>1</v>
      </c>
      <c r="I259" s="243"/>
      <c r="J259" s="240"/>
      <c r="K259" s="240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150</v>
      </c>
      <c r="AU259" s="248" t="s">
        <v>88</v>
      </c>
      <c r="AV259" s="13" t="s">
        <v>21</v>
      </c>
      <c r="AW259" s="13" t="s">
        <v>36</v>
      </c>
      <c r="AX259" s="13" t="s">
        <v>79</v>
      </c>
      <c r="AY259" s="248" t="s">
        <v>137</v>
      </c>
    </row>
    <row r="260" s="14" customFormat="1">
      <c r="A260" s="14"/>
      <c r="B260" s="249"/>
      <c r="C260" s="250"/>
      <c r="D260" s="232" t="s">
        <v>150</v>
      </c>
      <c r="E260" s="251" t="s">
        <v>1</v>
      </c>
      <c r="F260" s="252" t="s">
        <v>318</v>
      </c>
      <c r="G260" s="250"/>
      <c r="H260" s="253">
        <v>74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150</v>
      </c>
      <c r="AU260" s="259" t="s">
        <v>88</v>
      </c>
      <c r="AV260" s="14" t="s">
        <v>88</v>
      </c>
      <c r="AW260" s="14" t="s">
        <v>36</v>
      </c>
      <c r="AX260" s="14" t="s">
        <v>21</v>
      </c>
      <c r="AY260" s="259" t="s">
        <v>137</v>
      </c>
    </row>
    <row r="261" s="2" customFormat="1" ht="21.75" customHeight="1">
      <c r="A261" s="39"/>
      <c r="B261" s="40"/>
      <c r="C261" s="283" t="s">
        <v>319</v>
      </c>
      <c r="D261" s="283" t="s">
        <v>320</v>
      </c>
      <c r="E261" s="284" t="s">
        <v>321</v>
      </c>
      <c r="F261" s="285" t="s">
        <v>322</v>
      </c>
      <c r="G261" s="286" t="s">
        <v>323</v>
      </c>
      <c r="H261" s="287">
        <v>239.75999999999999</v>
      </c>
      <c r="I261" s="288"/>
      <c r="J261" s="289">
        <f>ROUND(I261*H261,2)</f>
        <v>0</v>
      </c>
      <c r="K261" s="285" t="s">
        <v>143</v>
      </c>
      <c r="L261" s="290"/>
      <c r="M261" s="291" t="s">
        <v>1</v>
      </c>
      <c r="N261" s="292" t="s">
        <v>44</v>
      </c>
      <c r="O261" s="92"/>
      <c r="P261" s="228">
        <f>O261*H261</f>
        <v>0</v>
      </c>
      <c r="Q261" s="228">
        <v>1</v>
      </c>
      <c r="R261" s="228">
        <f>Q261*H261</f>
        <v>239.75999999999999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195</v>
      </c>
      <c r="AT261" s="230" t="s">
        <v>320</v>
      </c>
      <c r="AU261" s="230" t="s">
        <v>88</v>
      </c>
      <c r="AY261" s="18" t="s">
        <v>137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21</v>
      </c>
      <c r="BK261" s="231">
        <f>ROUND(I261*H261,2)</f>
        <v>0</v>
      </c>
      <c r="BL261" s="18" t="s">
        <v>144</v>
      </c>
      <c r="BM261" s="230" t="s">
        <v>324</v>
      </c>
    </row>
    <row r="262" s="2" customFormat="1">
      <c r="A262" s="39"/>
      <c r="B262" s="40"/>
      <c r="C262" s="41"/>
      <c r="D262" s="232" t="s">
        <v>146</v>
      </c>
      <c r="E262" s="41"/>
      <c r="F262" s="233" t="s">
        <v>325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146</v>
      </c>
      <c r="AU262" s="18" t="s">
        <v>88</v>
      </c>
    </row>
    <row r="263" s="14" customFormat="1">
      <c r="A263" s="14"/>
      <c r="B263" s="249"/>
      <c r="C263" s="250"/>
      <c r="D263" s="232" t="s">
        <v>150</v>
      </c>
      <c r="E263" s="251" t="s">
        <v>1</v>
      </c>
      <c r="F263" s="252" t="s">
        <v>326</v>
      </c>
      <c r="G263" s="250"/>
      <c r="H263" s="253">
        <v>133.19999999999999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150</v>
      </c>
      <c r="AU263" s="259" t="s">
        <v>88</v>
      </c>
      <c r="AV263" s="14" t="s">
        <v>88</v>
      </c>
      <c r="AW263" s="14" t="s">
        <v>36</v>
      </c>
      <c r="AX263" s="14" t="s">
        <v>21</v>
      </c>
      <c r="AY263" s="259" t="s">
        <v>137</v>
      </c>
    </row>
    <row r="264" s="14" customFormat="1">
      <c r="A264" s="14"/>
      <c r="B264" s="249"/>
      <c r="C264" s="250"/>
      <c r="D264" s="232" t="s">
        <v>150</v>
      </c>
      <c r="E264" s="250"/>
      <c r="F264" s="252" t="s">
        <v>327</v>
      </c>
      <c r="G264" s="250"/>
      <c r="H264" s="253">
        <v>239.75999999999999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9" t="s">
        <v>150</v>
      </c>
      <c r="AU264" s="259" t="s">
        <v>88</v>
      </c>
      <c r="AV264" s="14" t="s">
        <v>88</v>
      </c>
      <c r="AW264" s="14" t="s">
        <v>4</v>
      </c>
      <c r="AX264" s="14" t="s">
        <v>21</v>
      </c>
      <c r="AY264" s="259" t="s">
        <v>137</v>
      </c>
    </row>
    <row r="265" s="2" customFormat="1" ht="16.5" customHeight="1">
      <c r="A265" s="39"/>
      <c r="B265" s="40"/>
      <c r="C265" s="219" t="s">
        <v>328</v>
      </c>
      <c r="D265" s="219" t="s">
        <v>139</v>
      </c>
      <c r="E265" s="220" t="s">
        <v>329</v>
      </c>
      <c r="F265" s="221" t="s">
        <v>330</v>
      </c>
      <c r="G265" s="222" t="s">
        <v>248</v>
      </c>
      <c r="H265" s="223">
        <v>267.88900000000001</v>
      </c>
      <c r="I265" s="224"/>
      <c r="J265" s="225">
        <f>ROUND(I265*H265,2)</f>
        <v>0</v>
      </c>
      <c r="K265" s="221" t="s">
        <v>1</v>
      </c>
      <c r="L265" s="45"/>
      <c r="M265" s="226" t="s">
        <v>1</v>
      </c>
      <c r="N265" s="227" t="s">
        <v>44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144</v>
      </c>
      <c r="AT265" s="230" t="s">
        <v>139</v>
      </c>
      <c r="AU265" s="230" t="s">
        <v>88</v>
      </c>
      <c r="AY265" s="18" t="s">
        <v>137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21</v>
      </c>
      <c r="BK265" s="231">
        <f>ROUND(I265*H265,2)</f>
        <v>0</v>
      </c>
      <c r="BL265" s="18" t="s">
        <v>144</v>
      </c>
      <c r="BM265" s="230" t="s">
        <v>331</v>
      </c>
    </row>
    <row r="266" s="2" customFormat="1">
      <c r="A266" s="39"/>
      <c r="B266" s="40"/>
      <c r="C266" s="41"/>
      <c r="D266" s="232" t="s">
        <v>146</v>
      </c>
      <c r="E266" s="41"/>
      <c r="F266" s="233" t="s">
        <v>332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146</v>
      </c>
      <c r="AU266" s="18" t="s">
        <v>88</v>
      </c>
    </row>
    <row r="267" s="2" customFormat="1" ht="33" customHeight="1">
      <c r="A267" s="39"/>
      <c r="B267" s="40"/>
      <c r="C267" s="219" t="s">
        <v>333</v>
      </c>
      <c r="D267" s="219" t="s">
        <v>139</v>
      </c>
      <c r="E267" s="220" t="s">
        <v>334</v>
      </c>
      <c r="F267" s="221" t="s">
        <v>335</v>
      </c>
      <c r="G267" s="222" t="s">
        <v>323</v>
      </c>
      <c r="H267" s="223">
        <v>482.19999999999999</v>
      </c>
      <c r="I267" s="224"/>
      <c r="J267" s="225">
        <f>ROUND(I267*H267,2)</f>
        <v>0</v>
      </c>
      <c r="K267" s="221" t="s">
        <v>143</v>
      </c>
      <c r="L267" s="45"/>
      <c r="M267" s="226" t="s">
        <v>1</v>
      </c>
      <c r="N267" s="227" t="s">
        <v>44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144</v>
      </c>
      <c r="AT267" s="230" t="s">
        <v>139</v>
      </c>
      <c r="AU267" s="230" t="s">
        <v>88</v>
      </c>
      <c r="AY267" s="18" t="s">
        <v>137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21</v>
      </c>
      <c r="BK267" s="231">
        <f>ROUND(I267*H267,2)</f>
        <v>0</v>
      </c>
      <c r="BL267" s="18" t="s">
        <v>144</v>
      </c>
      <c r="BM267" s="230" t="s">
        <v>336</v>
      </c>
    </row>
    <row r="268" s="2" customFormat="1">
      <c r="A268" s="39"/>
      <c r="B268" s="40"/>
      <c r="C268" s="41"/>
      <c r="D268" s="232" t="s">
        <v>146</v>
      </c>
      <c r="E268" s="41"/>
      <c r="F268" s="233" t="s">
        <v>337</v>
      </c>
      <c r="G268" s="41"/>
      <c r="H268" s="41"/>
      <c r="I268" s="234"/>
      <c r="J268" s="41"/>
      <c r="K268" s="41"/>
      <c r="L268" s="45"/>
      <c r="M268" s="235"/>
      <c r="N268" s="23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146</v>
      </c>
      <c r="AU268" s="18" t="s">
        <v>88</v>
      </c>
    </row>
    <row r="269" s="2" customFormat="1">
      <c r="A269" s="39"/>
      <c r="B269" s="40"/>
      <c r="C269" s="41"/>
      <c r="D269" s="237" t="s">
        <v>148</v>
      </c>
      <c r="E269" s="41"/>
      <c r="F269" s="238" t="s">
        <v>338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148</v>
      </c>
      <c r="AU269" s="18" t="s">
        <v>88</v>
      </c>
    </row>
    <row r="270" s="14" customFormat="1">
      <c r="A270" s="14"/>
      <c r="B270" s="249"/>
      <c r="C270" s="250"/>
      <c r="D270" s="232" t="s">
        <v>150</v>
      </c>
      <c r="E270" s="251" t="s">
        <v>1</v>
      </c>
      <c r="F270" s="252" t="s">
        <v>339</v>
      </c>
      <c r="G270" s="250"/>
      <c r="H270" s="253">
        <v>482.19999999999999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150</v>
      </c>
      <c r="AU270" s="259" t="s">
        <v>88</v>
      </c>
      <c r="AV270" s="14" t="s">
        <v>88</v>
      </c>
      <c r="AW270" s="14" t="s">
        <v>36</v>
      </c>
      <c r="AX270" s="14" t="s">
        <v>21</v>
      </c>
      <c r="AY270" s="259" t="s">
        <v>137</v>
      </c>
    </row>
    <row r="271" s="2" customFormat="1" ht="24.15" customHeight="1">
      <c r="A271" s="39"/>
      <c r="B271" s="40"/>
      <c r="C271" s="219" t="s">
        <v>340</v>
      </c>
      <c r="D271" s="219" t="s">
        <v>139</v>
      </c>
      <c r="E271" s="220" t="s">
        <v>341</v>
      </c>
      <c r="F271" s="221" t="s">
        <v>342</v>
      </c>
      <c r="G271" s="222" t="s">
        <v>248</v>
      </c>
      <c r="H271" s="223">
        <v>183.375</v>
      </c>
      <c r="I271" s="224"/>
      <c r="J271" s="225">
        <f>ROUND(I271*H271,2)</f>
        <v>0</v>
      </c>
      <c r="K271" s="221" t="s">
        <v>143</v>
      </c>
      <c r="L271" s="45"/>
      <c r="M271" s="226" t="s">
        <v>1</v>
      </c>
      <c r="N271" s="227" t="s">
        <v>44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144</v>
      </c>
      <c r="AT271" s="230" t="s">
        <v>139</v>
      </c>
      <c r="AU271" s="230" t="s">
        <v>88</v>
      </c>
      <c r="AY271" s="18" t="s">
        <v>137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21</v>
      </c>
      <c r="BK271" s="231">
        <f>ROUND(I271*H271,2)</f>
        <v>0</v>
      </c>
      <c r="BL271" s="18" t="s">
        <v>144</v>
      </c>
      <c r="BM271" s="230" t="s">
        <v>343</v>
      </c>
    </row>
    <row r="272" s="2" customFormat="1">
      <c r="A272" s="39"/>
      <c r="B272" s="40"/>
      <c r="C272" s="41"/>
      <c r="D272" s="232" t="s">
        <v>146</v>
      </c>
      <c r="E272" s="41"/>
      <c r="F272" s="233" t="s">
        <v>344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146</v>
      </c>
      <c r="AU272" s="18" t="s">
        <v>88</v>
      </c>
    </row>
    <row r="273" s="2" customFormat="1">
      <c r="A273" s="39"/>
      <c r="B273" s="40"/>
      <c r="C273" s="41"/>
      <c r="D273" s="237" t="s">
        <v>148</v>
      </c>
      <c r="E273" s="41"/>
      <c r="F273" s="238" t="s">
        <v>345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148</v>
      </c>
      <c r="AU273" s="18" t="s">
        <v>88</v>
      </c>
    </row>
    <row r="274" s="13" customFormat="1">
      <c r="A274" s="13"/>
      <c r="B274" s="239"/>
      <c r="C274" s="240"/>
      <c r="D274" s="232" t="s">
        <v>150</v>
      </c>
      <c r="E274" s="241" t="s">
        <v>1</v>
      </c>
      <c r="F274" s="242" t="s">
        <v>346</v>
      </c>
      <c r="G274" s="240"/>
      <c r="H274" s="241" t="s">
        <v>1</v>
      </c>
      <c r="I274" s="243"/>
      <c r="J274" s="240"/>
      <c r="K274" s="240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150</v>
      </c>
      <c r="AU274" s="248" t="s">
        <v>88</v>
      </c>
      <c r="AV274" s="13" t="s">
        <v>21</v>
      </c>
      <c r="AW274" s="13" t="s">
        <v>36</v>
      </c>
      <c r="AX274" s="13" t="s">
        <v>79</v>
      </c>
      <c r="AY274" s="248" t="s">
        <v>137</v>
      </c>
    </row>
    <row r="275" s="14" customFormat="1">
      <c r="A275" s="14"/>
      <c r="B275" s="249"/>
      <c r="C275" s="250"/>
      <c r="D275" s="232" t="s">
        <v>150</v>
      </c>
      <c r="E275" s="251" t="s">
        <v>1</v>
      </c>
      <c r="F275" s="252" t="s">
        <v>347</v>
      </c>
      <c r="G275" s="250"/>
      <c r="H275" s="253">
        <v>183.375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150</v>
      </c>
      <c r="AU275" s="259" t="s">
        <v>88</v>
      </c>
      <c r="AV275" s="14" t="s">
        <v>88</v>
      </c>
      <c r="AW275" s="14" t="s">
        <v>36</v>
      </c>
      <c r="AX275" s="14" t="s">
        <v>21</v>
      </c>
      <c r="AY275" s="259" t="s">
        <v>137</v>
      </c>
    </row>
    <row r="276" s="2" customFormat="1" ht="24.15" customHeight="1">
      <c r="A276" s="39"/>
      <c r="B276" s="40"/>
      <c r="C276" s="219" t="s">
        <v>348</v>
      </c>
      <c r="D276" s="219" t="s">
        <v>139</v>
      </c>
      <c r="E276" s="220" t="s">
        <v>349</v>
      </c>
      <c r="F276" s="221" t="s">
        <v>350</v>
      </c>
      <c r="G276" s="222" t="s">
        <v>248</v>
      </c>
      <c r="H276" s="223">
        <v>73.349999999999994</v>
      </c>
      <c r="I276" s="224"/>
      <c r="J276" s="225">
        <f>ROUND(I276*H276,2)</f>
        <v>0</v>
      </c>
      <c r="K276" s="221" t="s">
        <v>143</v>
      </c>
      <c r="L276" s="45"/>
      <c r="M276" s="226" t="s">
        <v>1</v>
      </c>
      <c r="N276" s="227" t="s">
        <v>44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144</v>
      </c>
      <c r="AT276" s="230" t="s">
        <v>139</v>
      </c>
      <c r="AU276" s="230" t="s">
        <v>88</v>
      </c>
      <c r="AY276" s="18" t="s">
        <v>137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21</v>
      </c>
      <c r="BK276" s="231">
        <f>ROUND(I276*H276,2)</f>
        <v>0</v>
      </c>
      <c r="BL276" s="18" t="s">
        <v>144</v>
      </c>
      <c r="BM276" s="230" t="s">
        <v>351</v>
      </c>
    </row>
    <row r="277" s="2" customFormat="1">
      <c r="A277" s="39"/>
      <c r="B277" s="40"/>
      <c r="C277" s="41"/>
      <c r="D277" s="232" t="s">
        <v>146</v>
      </c>
      <c r="E277" s="41"/>
      <c r="F277" s="233" t="s">
        <v>352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146</v>
      </c>
      <c r="AU277" s="18" t="s">
        <v>88</v>
      </c>
    </row>
    <row r="278" s="2" customFormat="1">
      <c r="A278" s="39"/>
      <c r="B278" s="40"/>
      <c r="C278" s="41"/>
      <c r="D278" s="237" t="s">
        <v>148</v>
      </c>
      <c r="E278" s="41"/>
      <c r="F278" s="238" t="s">
        <v>353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148</v>
      </c>
      <c r="AU278" s="18" t="s">
        <v>88</v>
      </c>
    </row>
    <row r="279" s="13" customFormat="1">
      <c r="A279" s="13"/>
      <c r="B279" s="239"/>
      <c r="C279" s="240"/>
      <c r="D279" s="232" t="s">
        <v>150</v>
      </c>
      <c r="E279" s="241" t="s">
        <v>1</v>
      </c>
      <c r="F279" s="242" t="s">
        <v>354</v>
      </c>
      <c r="G279" s="240"/>
      <c r="H279" s="241" t="s">
        <v>1</v>
      </c>
      <c r="I279" s="243"/>
      <c r="J279" s="240"/>
      <c r="K279" s="240"/>
      <c r="L279" s="244"/>
      <c r="M279" s="245"/>
      <c r="N279" s="246"/>
      <c r="O279" s="246"/>
      <c r="P279" s="246"/>
      <c r="Q279" s="246"/>
      <c r="R279" s="246"/>
      <c r="S279" s="246"/>
      <c r="T279" s="24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8" t="s">
        <v>150</v>
      </c>
      <c r="AU279" s="248" t="s">
        <v>88</v>
      </c>
      <c r="AV279" s="13" t="s">
        <v>21</v>
      </c>
      <c r="AW279" s="13" t="s">
        <v>36</v>
      </c>
      <c r="AX279" s="13" t="s">
        <v>79</v>
      </c>
      <c r="AY279" s="248" t="s">
        <v>137</v>
      </c>
    </row>
    <row r="280" s="14" customFormat="1">
      <c r="A280" s="14"/>
      <c r="B280" s="249"/>
      <c r="C280" s="250"/>
      <c r="D280" s="232" t="s">
        <v>150</v>
      </c>
      <c r="E280" s="251" t="s">
        <v>1</v>
      </c>
      <c r="F280" s="252" t="s">
        <v>355</v>
      </c>
      <c r="G280" s="250"/>
      <c r="H280" s="253">
        <v>73.349999999999994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9" t="s">
        <v>150</v>
      </c>
      <c r="AU280" s="259" t="s">
        <v>88</v>
      </c>
      <c r="AV280" s="14" t="s">
        <v>88</v>
      </c>
      <c r="AW280" s="14" t="s">
        <v>36</v>
      </c>
      <c r="AX280" s="14" t="s">
        <v>21</v>
      </c>
      <c r="AY280" s="259" t="s">
        <v>137</v>
      </c>
    </row>
    <row r="281" s="2" customFormat="1" ht="16.5" customHeight="1">
      <c r="A281" s="39"/>
      <c r="B281" s="40"/>
      <c r="C281" s="283" t="s">
        <v>356</v>
      </c>
      <c r="D281" s="283" t="s">
        <v>320</v>
      </c>
      <c r="E281" s="284" t="s">
        <v>357</v>
      </c>
      <c r="F281" s="285" t="s">
        <v>358</v>
      </c>
      <c r="G281" s="286" t="s">
        <v>323</v>
      </c>
      <c r="H281" s="287">
        <v>124.69499999999999</v>
      </c>
      <c r="I281" s="288"/>
      <c r="J281" s="289">
        <f>ROUND(I281*H281,2)</f>
        <v>0</v>
      </c>
      <c r="K281" s="285" t="s">
        <v>143</v>
      </c>
      <c r="L281" s="290"/>
      <c r="M281" s="291" t="s">
        <v>1</v>
      </c>
      <c r="N281" s="292" t="s">
        <v>44</v>
      </c>
      <c r="O281" s="92"/>
      <c r="P281" s="228">
        <f>O281*H281</f>
        <v>0</v>
      </c>
      <c r="Q281" s="228">
        <v>1</v>
      </c>
      <c r="R281" s="228">
        <f>Q281*H281</f>
        <v>124.69499999999999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359</v>
      </c>
      <c r="AT281" s="230" t="s">
        <v>320</v>
      </c>
      <c r="AU281" s="230" t="s">
        <v>88</v>
      </c>
      <c r="AY281" s="18" t="s">
        <v>137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21</v>
      </c>
      <c r="BK281" s="231">
        <f>ROUND(I281*H281,2)</f>
        <v>0</v>
      </c>
      <c r="BL281" s="18" t="s">
        <v>359</v>
      </c>
      <c r="BM281" s="230" t="s">
        <v>360</v>
      </c>
    </row>
    <row r="282" s="2" customFormat="1">
      <c r="A282" s="39"/>
      <c r="B282" s="40"/>
      <c r="C282" s="41"/>
      <c r="D282" s="232" t="s">
        <v>146</v>
      </c>
      <c r="E282" s="41"/>
      <c r="F282" s="233" t="s">
        <v>358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146</v>
      </c>
      <c r="AU282" s="18" t="s">
        <v>88</v>
      </c>
    </row>
    <row r="283" s="13" customFormat="1">
      <c r="A283" s="13"/>
      <c r="B283" s="239"/>
      <c r="C283" s="240"/>
      <c r="D283" s="232" t="s">
        <v>150</v>
      </c>
      <c r="E283" s="241" t="s">
        <v>1</v>
      </c>
      <c r="F283" s="242" t="s">
        <v>354</v>
      </c>
      <c r="G283" s="240"/>
      <c r="H283" s="241" t="s">
        <v>1</v>
      </c>
      <c r="I283" s="243"/>
      <c r="J283" s="240"/>
      <c r="K283" s="240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150</v>
      </c>
      <c r="AU283" s="248" t="s">
        <v>88</v>
      </c>
      <c r="AV283" s="13" t="s">
        <v>21</v>
      </c>
      <c r="AW283" s="13" t="s">
        <v>36</v>
      </c>
      <c r="AX283" s="13" t="s">
        <v>79</v>
      </c>
      <c r="AY283" s="248" t="s">
        <v>137</v>
      </c>
    </row>
    <row r="284" s="14" customFormat="1">
      <c r="A284" s="14"/>
      <c r="B284" s="249"/>
      <c r="C284" s="250"/>
      <c r="D284" s="232" t="s">
        <v>150</v>
      </c>
      <c r="E284" s="251" t="s">
        <v>1</v>
      </c>
      <c r="F284" s="252" t="s">
        <v>361</v>
      </c>
      <c r="G284" s="250"/>
      <c r="H284" s="253">
        <v>124.69499999999999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150</v>
      </c>
      <c r="AU284" s="259" t="s">
        <v>88</v>
      </c>
      <c r="AV284" s="14" t="s">
        <v>88</v>
      </c>
      <c r="AW284" s="14" t="s">
        <v>36</v>
      </c>
      <c r="AX284" s="14" t="s">
        <v>21</v>
      </c>
      <c r="AY284" s="259" t="s">
        <v>137</v>
      </c>
    </row>
    <row r="285" s="2" customFormat="1" ht="37.8" customHeight="1">
      <c r="A285" s="39"/>
      <c r="B285" s="40"/>
      <c r="C285" s="219" t="s">
        <v>362</v>
      </c>
      <c r="D285" s="219" t="s">
        <v>139</v>
      </c>
      <c r="E285" s="220" t="s">
        <v>363</v>
      </c>
      <c r="F285" s="221" t="s">
        <v>364</v>
      </c>
      <c r="G285" s="222" t="s">
        <v>142</v>
      </c>
      <c r="H285" s="223">
        <v>935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44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144</v>
      </c>
      <c r="AT285" s="230" t="s">
        <v>139</v>
      </c>
      <c r="AU285" s="230" t="s">
        <v>88</v>
      </c>
      <c r="AY285" s="18" t="s">
        <v>137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21</v>
      </c>
      <c r="BK285" s="231">
        <f>ROUND(I285*H285,2)</f>
        <v>0</v>
      </c>
      <c r="BL285" s="18" t="s">
        <v>144</v>
      </c>
      <c r="BM285" s="230" t="s">
        <v>365</v>
      </c>
    </row>
    <row r="286" s="2" customFormat="1">
      <c r="A286" s="39"/>
      <c r="B286" s="40"/>
      <c r="C286" s="41"/>
      <c r="D286" s="232" t="s">
        <v>146</v>
      </c>
      <c r="E286" s="41"/>
      <c r="F286" s="233" t="s">
        <v>366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146</v>
      </c>
      <c r="AU286" s="18" t="s">
        <v>88</v>
      </c>
    </row>
    <row r="287" s="2" customFormat="1">
      <c r="A287" s="39"/>
      <c r="B287" s="40"/>
      <c r="C287" s="41"/>
      <c r="D287" s="232" t="s">
        <v>252</v>
      </c>
      <c r="E287" s="41"/>
      <c r="F287" s="271" t="s">
        <v>367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252</v>
      </c>
      <c r="AU287" s="18" t="s">
        <v>88</v>
      </c>
    </row>
    <row r="288" s="13" customFormat="1">
      <c r="A288" s="13"/>
      <c r="B288" s="239"/>
      <c r="C288" s="240"/>
      <c r="D288" s="232" t="s">
        <v>150</v>
      </c>
      <c r="E288" s="241" t="s">
        <v>1</v>
      </c>
      <c r="F288" s="242" t="s">
        <v>368</v>
      </c>
      <c r="G288" s="240"/>
      <c r="H288" s="241" t="s">
        <v>1</v>
      </c>
      <c r="I288" s="243"/>
      <c r="J288" s="240"/>
      <c r="K288" s="240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150</v>
      </c>
      <c r="AU288" s="248" t="s">
        <v>88</v>
      </c>
      <c r="AV288" s="13" t="s">
        <v>21</v>
      </c>
      <c r="AW288" s="13" t="s">
        <v>36</v>
      </c>
      <c r="AX288" s="13" t="s">
        <v>79</v>
      </c>
      <c r="AY288" s="248" t="s">
        <v>137</v>
      </c>
    </row>
    <row r="289" s="14" customFormat="1">
      <c r="A289" s="14"/>
      <c r="B289" s="249"/>
      <c r="C289" s="250"/>
      <c r="D289" s="232" t="s">
        <v>150</v>
      </c>
      <c r="E289" s="251" t="s">
        <v>1</v>
      </c>
      <c r="F289" s="252" t="s">
        <v>369</v>
      </c>
      <c r="G289" s="250"/>
      <c r="H289" s="253">
        <v>935</v>
      </c>
      <c r="I289" s="254"/>
      <c r="J289" s="250"/>
      <c r="K289" s="250"/>
      <c r="L289" s="255"/>
      <c r="M289" s="256"/>
      <c r="N289" s="257"/>
      <c r="O289" s="257"/>
      <c r="P289" s="257"/>
      <c r="Q289" s="257"/>
      <c r="R289" s="257"/>
      <c r="S289" s="257"/>
      <c r="T289" s="25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9" t="s">
        <v>150</v>
      </c>
      <c r="AU289" s="259" t="s">
        <v>88</v>
      </c>
      <c r="AV289" s="14" t="s">
        <v>88</v>
      </c>
      <c r="AW289" s="14" t="s">
        <v>36</v>
      </c>
      <c r="AX289" s="14" t="s">
        <v>21</v>
      </c>
      <c r="AY289" s="259" t="s">
        <v>137</v>
      </c>
    </row>
    <row r="290" s="2" customFormat="1" ht="16.5" customHeight="1">
      <c r="A290" s="39"/>
      <c r="B290" s="40"/>
      <c r="C290" s="283" t="s">
        <v>370</v>
      </c>
      <c r="D290" s="283" t="s">
        <v>320</v>
      </c>
      <c r="E290" s="284" t="s">
        <v>371</v>
      </c>
      <c r="F290" s="285" t="s">
        <v>372</v>
      </c>
      <c r="G290" s="286" t="s">
        <v>373</v>
      </c>
      <c r="H290" s="287">
        <v>14.025</v>
      </c>
      <c r="I290" s="288"/>
      <c r="J290" s="289">
        <f>ROUND(I290*H290,2)</f>
        <v>0</v>
      </c>
      <c r="K290" s="285" t="s">
        <v>143</v>
      </c>
      <c r="L290" s="290"/>
      <c r="M290" s="291" t="s">
        <v>1</v>
      </c>
      <c r="N290" s="292" t="s">
        <v>44</v>
      </c>
      <c r="O290" s="92"/>
      <c r="P290" s="228">
        <f>O290*H290</f>
        <v>0</v>
      </c>
      <c r="Q290" s="228">
        <v>0.001</v>
      </c>
      <c r="R290" s="228">
        <f>Q290*H290</f>
        <v>0.014025000000000001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195</v>
      </c>
      <c r="AT290" s="230" t="s">
        <v>320</v>
      </c>
      <c r="AU290" s="230" t="s">
        <v>88</v>
      </c>
      <c r="AY290" s="18" t="s">
        <v>137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21</v>
      </c>
      <c r="BK290" s="231">
        <f>ROUND(I290*H290,2)</f>
        <v>0</v>
      </c>
      <c r="BL290" s="18" t="s">
        <v>144</v>
      </c>
      <c r="BM290" s="230" t="s">
        <v>374</v>
      </c>
    </row>
    <row r="291" s="2" customFormat="1">
      <c r="A291" s="39"/>
      <c r="B291" s="40"/>
      <c r="C291" s="41"/>
      <c r="D291" s="232" t="s">
        <v>146</v>
      </c>
      <c r="E291" s="41"/>
      <c r="F291" s="233" t="s">
        <v>372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146</v>
      </c>
      <c r="AU291" s="18" t="s">
        <v>88</v>
      </c>
    </row>
    <row r="292" s="14" customFormat="1">
      <c r="A292" s="14"/>
      <c r="B292" s="249"/>
      <c r="C292" s="250"/>
      <c r="D292" s="232" t="s">
        <v>150</v>
      </c>
      <c r="E292" s="251" t="s">
        <v>1</v>
      </c>
      <c r="F292" s="252" t="s">
        <v>369</v>
      </c>
      <c r="G292" s="250"/>
      <c r="H292" s="253">
        <v>935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150</v>
      </c>
      <c r="AU292" s="259" t="s">
        <v>88</v>
      </c>
      <c r="AV292" s="14" t="s">
        <v>88</v>
      </c>
      <c r="AW292" s="14" t="s">
        <v>36</v>
      </c>
      <c r="AX292" s="14" t="s">
        <v>21</v>
      </c>
      <c r="AY292" s="259" t="s">
        <v>137</v>
      </c>
    </row>
    <row r="293" s="14" customFormat="1">
      <c r="A293" s="14"/>
      <c r="B293" s="249"/>
      <c r="C293" s="250"/>
      <c r="D293" s="232" t="s">
        <v>150</v>
      </c>
      <c r="E293" s="250"/>
      <c r="F293" s="252" t="s">
        <v>375</v>
      </c>
      <c r="G293" s="250"/>
      <c r="H293" s="253">
        <v>14.025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150</v>
      </c>
      <c r="AU293" s="259" t="s">
        <v>88</v>
      </c>
      <c r="AV293" s="14" t="s">
        <v>88</v>
      </c>
      <c r="AW293" s="14" t="s">
        <v>4</v>
      </c>
      <c r="AX293" s="14" t="s">
        <v>21</v>
      </c>
      <c r="AY293" s="259" t="s">
        <v>137</v>
      </c>
    </row>
    <row r="294" s="2" customFormat="1" ht="24.15" customHeight="1">
      <c r="A294" s="39"/>
      <c r="B294" s="40"/>
      <c r="C294" s="219" t="s">
        <v>376</v>
      </c>
      <c r="D294" s="219" t="s">
        <v>139</v>
      </c>
      <c r="E294" s="220" t="s">
        <v>377</v>
      </c>
      <c r="F294" s="221" t="s">
        <v>378</v>
      </c>
      <c r="G294" s="222" t="s">
        <v>142</v>
      </c>
      <c r="H294" s="223">
        <v>935</v>
      </c>
      <c r="I294" s="224"/>
      <c r="J294" s="225">
        <f>ROUND(I294*H294,2)</f>
        <v>0</v>
      </c>
      <c r="K294" s="221" t="s">
        <v>143</v>
      </c>
      <c r="L294" s="45"/>
      <c r="M294" s="226" t="s">
        <v>1</v>
      </c>
      <c r="N294" s="227" t="s">
        <v>44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144</v>
      </c>
      <c r="AT294" s="230" t="s">
        <v>139</v>
      </c>
      <c r="AU294" s="230" t="s">
        <v>88</v>
      </c>
      <c r="AY294" s="18" t="s">
        <v>137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21</v>
      </c>
      <c r="BK294" s="231">
        <f>ROUND(I294*H294,2)</f>
        <v>0</v>
      </c>
      <c r="BL294" s="18" t="s">
        <v>144</v>
      </c>
      <c r="BM294" s="230" t="s">
        <v>379</v>
      </c>
    </row>
    <row r="295" s="2" customFormat="1">
      <c r="A295" s="39"/>
      <c r="B295" s="40"/>
      <c r="C295" s="41"/>
      <c r="D295" s="232" t="s">
        <v>146</v>
      </c>
      <c r="E295" s="41"/>
      <c r="F295" s="233" t="s">
        <v>380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146</v>
      </c>
      <c r="AU295" s="18" t="s">
        <v>88</v>
      </c>
    </row>
    <row r="296" s="2" customFormat="1">
      <c r="A296" s="39"/>
      <c r="B296" s="40"/>
      <c r="C296" s="41"/>
      <c r="D296" s="237" t="s">
        <v>148</v>
      </c>
      <c r="E296" s="41"/>
      <c r="F296" s="238" t="s">
        <v>381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148</v>
      </c>
      <c r="AU296" s="18" t="s">
        <v>88</v>
      </c>
    </row>
    <row r="297" s="13" customFormat="1">
      <c r="A297" s="13"/>
      <c r="B297" s="239"/>
      <c r="C297" s="240"/>
      <c r="D297" s="232" t="s">
        <v>150</v>
      </c>
      <c r="E297" s="241" t="s">
        <v>1</v>
      </c>
      <c r="F297" s="242" t="s">
        <v>368</v>
      </c>
      <c r="G297" s="240"/>
      <c r="H297" s="241" t="s">
        <v>1</v>
      </c>
      <c r="I297" s="243"/>
      <c r="J297" s="240"/>
      <c r="K297" s="240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150</v>
      </c>
      <c r="AU297" s="248" t="s">
        <v>88</v>
      </c>
      <c r="AV297" s="13" t="s">
        <v>21</v>
      </c>
      <c r="AW297" s="13" t="s">
        <v>36</v>
      </c>
      <c r="AX297" s="13" t="s">
        <v>79</v>
      </c>
      <c r="AY297" s="248" t="s">
        <v>137</v>
      </c>
    </row>
    <row r="298" s="14" customFormat="1">
      <c r="A298" s="14"/>
      <c r="B298" s="249"/>
      <c r="C298" s="250"/>
      <c r="D298" s="232" t="s">
        <v>150</v>
      </c>
      <c r="E298" s="251" t="s">
        <v>1</v>
      </c>
      <c r="F298" s="252" t="s">
        <v>369</v>
      </c>
      <c r="G298" s="250"/>
      <c r="H298" s="253">
        <v>935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150</v>
      </c>
      <c r="AU298" s="259" t="s">
        <v>88</v>
      </c>
      <c r="AV298" s="14" t="s">
        <v>88</v>
      </c>
      <c r="AW298" s="14" t="s">
        <v>36</v>
      </c>
      <c r="AX298" s="14" t="s">
        <v>21</v>
      </c>
      <c r="AY298" s="259" t="s">
        <v>137</v>
      </c>
    </row>
    <row r="299" s="2" customFormat="1" ht="24.15" customHeight="1">
      <c r="A299" s="39"/>
      <c r="B299" s="40"/>
      <c r="C299" s="219" t="s">
        <v>382</v>
      </c>
      <c r="D299" s="219" t="s">
        <v>139</v>
      </c>
      <c r="E299" s="220" t="s">
        <v>383</v>
      </c>
      <c r="F299" s="221" t="s">
        <v>384</v>
      </c>
      <c r="G299" s="222" t="s">
        <v>142</v>
      </c>
      <c r="H299" s="223">
        <v>4448.6329999999998</v>
      </c>
      <c r="I299" s="224"/>
      <c r="J299" s="225">
        <f>ROUND(I299*H299,2)</f>
        <v>0</v>
      </c>
      <c r="K299" s="221" t="s">
        <v>143</v>
      </c>
      <c r="L299" s="45"/>
      <c r="M299" s="226" t="s">
        <v>1</v>
      </c>
      <c r="N299" s="227" t="s">
        <v>44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144</v>
      </c>
      <c r="AT299" s="230" t="s">
        <v>139</v>
      </c>
      <c r="AU299" s="230" t="s">
        <v>88</v>
      </c>
      <c r="AY299" s="18" t="s">
        <v>137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21</v>
      </c>
      <c r="BK299" s="231">
        <f>ROUND(I299*H299,2)</f>
        <v>0</v>
      </c>
      <c r="BL299" s="18" t="s">
        <v>144</v>
      </c>
      <c r="BM299" s="230" t="s">
        <v>385</v>
      </c>
    </row>
    <row r="300" s="2" customFormat="1">
      <c r="A300" s="39"/>
      <c r="B300" s="40"/>
      <c r="C300" s="41"/>
      <c r="D300" s="232" t="s">
        <v>146</v>
      </c>
      <c r="E300" s="41"/>
      <c r="F300" s="233" t="s">
        <v>386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146</v>
      </c>
      <c r="AU300" s="18" t="s">
        <v>88</v>
      </c>
    </row>
    <row r="301" s="2" customFormat="1">
      <c r="A301" s="39"/>
      <c r="B301" s="40"/>
      <c r="C301" s="41"/>
      <c r="D301" s="237" t="s">
        <v>148</v>
      </c>
      <c r="E301" s="41"/>
      <c r="F301" s="238" t="s">
        <v>387</v>
      </c>
      <c r="G301" s="41"/>
      <c r="H301" s="41"/>
      <c r="I301" s="234"/>
      <c r="J301" s="41"/>
      <c r="K301" s="41"/>
      <c r="L301" s="45"/>
      <c r="M301" s="235"/>
      <c r="N301" s="23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148</v>
      </c>
      <c r="AU301" s="18" t="s">
        <v>88</v>
      </c>
    </row>
    <row r="302" s="14" customFormat="1">
      <c r="A302" s="14"/>
      <c r="B302" s="249"/>
      <c r="C302" s="250"/>
      <c r="D302" s="232" t="s">
        <v>150</v>
      </c>
      <c r="E302" s="251" t="s">
        <v>1</v>
      </c>
      <c r="F302" s="252" t="s">
        <v>388</v>
      </c>
      <c r="G302" s="250"/>
      <c r="H302" s="253">
        <v>6010.6329999999998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150</v>
      </c>
      <c r="AU302" s="259" t="s">
        <v>88</v>
      </c>
      <c r="AV302" s="14" t="s">
        <v>88</v>
      </c>
      <c r="AW302" s="14" t="s">
        <v>36</v>
      </c>
      <c r="AX302" s="14" t="s">
        <v>79</v>
      </c>
      <c r="AY302" s="259" t="s">
        <v>137</v>
      </c>
    </row>
    <row r="303" s="14" customFormat="1">
      <c r="A303" s="14"/>
      <c r="B303" s="249"/>
      <c r="C303" s="250"/>
      <c r="D303" s="232" t="s">
        <v>150</v>
      </c>
      <c r="E303" s="251" t="s">
        <v>1</v>
      </c>
      <c r="F303" s="252" t="s">
        <v>389</v>
      </c>
      <c r="G303" s="250"/>
      <c r="H303" s="253">
        <v>-1562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150</v>
      </c>
      <c r="AU303" s="259" t="s">
        <v>88</v>
      </c>
      <c r="AV303" s="14" t="s">
        <v>88</v>
      </c>
      <c r="AW303" s="14" t="s">
        <v>36</v>
      </c>
      <c r="AX303" s="14" t="s">
        <v>79</v>
      </c>
      <c r="AY303" s="259" t="s">
        <v>137</v>
      </c>
    </row>
    <row r="304" s="15" customFormat="1">
      <c r="A304" s="15"/>
      <c r="B304" s="260"/>
      <c r="C304" s="261"/>
      <c r="D304" s="232" t="s">
        <v>150</v>
      </c>
      <c r="E304" s="262" t="s">
        <v>1</v>
      </c>
      <c r="F304" s="263" t="s">
        <v>218</v>
      </c>
      <c r="G304" s="261"/>
      <c r="H304" s="264">
        <v>4448.6329999999998</v>
      </c>
      <c r="I304" s="265"/>
      <c r="J304" s="261"/>
      <c r="K304" s="261"/>
      <c r="L304" s="266"/>
      <c r="M304" s="267"/>
      <c r="N304" s="268"/>
      <c r="O304" s="268"/>
      <c r="P304" s="268"/>
      <c r="Q304" s="268"/>
      <c r="R304" s="268"/>
      <c r="S304" s="268"/>
      <c r="T304" s="269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0" t="s">
        <v>150</v>
      </c>
      <c r="AU304" s="270" t="s">
        <v>88</v>
      </c>
      <c r="AV304" s="15" t="s">
        <v>144</v>
      </c>
      <c r="AW304" s="15" t="s">
        <v>36</v>
      </c>
      <c r="AX304" s="15" t="s">
        <v>21</v>
      </c>
      <c r="AY304" s="270" t="s">
        <v>137</v>
      </c>
    </row>
    <row r="305" s="2" customFormat="1" ht="24.15" customHeight="1">
      <c r="A305" s="39"/>
      <c r="B305" s="40"/>
      <c r="C305" s="219" t="s">
        <v>390</v>
      </c>
      <c r="D305" s="219" t="s">
        <v>139</v>
      </c>
      <c r="E305" s="220" t="s">
        <v>391</v>
      </c>
      <c r="F305" s="221" t="s">
        <v>392</v>
      </c>
      <c r="G305" s="222" t="s">
        <v>142</v>
      </c>
      <c r="H305" s="223">
        <v>935</v>
      </c>
      <c r="I305" s="224"/>
      <c r="J305" s="225">
        <f>ROUND(I305*H305,2)</f>
        <v>0</v>
      </c>
      <c r="K305" s="221" t="s">
        <v>143</v>
      </c>
      <c r="L305" s="45"/>
      <c r="M305" s="226" t="s">
        <v>1</v>
      </c>
      <c r="N305" s="227" t="s">
        <v>44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144</v>
      </c>
      <c r="AT305" s="230" t="s">
        <v>139</v>
      </c>
      <c r="AU305" s="230" t="s">
        <v>88</v>
      </c>
      <c r="AY305" s="18" t="s">
        <v>137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21</v>
      </c>
      <c r="BK305" s="231">
        <f>ROUND(I305*H305,2)</f>
        <v>0</v>
      </c>
      <c r="BL305" s="18" t="s">
        <v>144</v>
      </c>
      <c r="BM305" s="230" t="s">
        <v>393</v>
      </c>
    </row>
    <row r="306" s="2" customFormat="1">
      <c r="A306" s="39"/>
      <c r="B306" s="40"/>
      <c r="C306" s="41"/>
      <c r="D306" s="232" t="s">
        <v>146</v>
      </c>
      <c r="E306" s="41"/>
      <c r="F306" s="233" t="s">
        <v>394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146</v>
      </c>
      <c r="AU306" s="18" t="s">
        <v>88</v>
      </c>
    </row>
    <row r="307" s="2" customFormat="1">
      <c r="A307" s="39"/>
      <c r="B307" s="40"/>
      <c r="C307" s="41"/>
      <c r="D307" s="237" t="s">
        <v>148</v>
      </c>
      <c r="E307" s="41"/>
      <c r="F307" s="238" t="s">
        <v>395</v>
      </c>
      <c r="G307" s="41"/>
      <c r="H307" s="41"/>
      <c r="I307" s="234"/>
      <c r="J307" s="41"/>
      <c r="K307" s="41"/>
      <c r="L307" s="45"/>
      <c r="M307" s="235"/>
      <c r="N307" s="236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148</v>
      </c>
      <c r="AU307" s="18" t="s">
        <v>88</v>
      </c>
    </row>
    <row r="308" s="13" customFormat="1">
      <c r="A308" s="13"/>
      <c r="B308" s="239"/>
      <c r="C308" s="240"/>
      <c r="D308" s="232" t="s">
        <v>150</v>
      </c>
      <c r="E308" s="241" t="s">
        <v>1</v>
      </c>
      <c r="F308" s="242" t="s">
        <v>396</v>
      </c>
      <c r="G308" s="240"/>
      <c r="H308" s="241" t="s">
        <v>1</v>
      </c>
      <c r="I308" s="243"/>
      <c r="J308" s="240"/>
      <c r="K308" s="240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150</v>
      </c>
      <c r="AU308" s="248" t="s">
        <v>88</v>
      </c>
      <c r="AV308" s="13" t="s">
        <v>21</v>
      </c>
      <c r="AW308" s="13" t="s">
        <v>36</v>
      </c>
      <c r="AX308" s="13" t="s">
        <v>79</v>
      </c>
      <c r="AY308" s="248" t="s">
        <v>137</v>
      </c>
    </row>
    <row r="309" s="14" customFormat="1">
      <c r="A309" s="14"/>
      <c r="B309" s="249"/>
      <c r="C309" s="250"/>
      <c r="D309" s="232" t="s">
        <v>150</v>
      </c>
      <c r="E309" s="251" t="s">
        <v>1</v>
      </c>
      <c r="F309" s="252" t="s">
        <v>369</v>
      </c>
      <c r="G309" s="250"/>
      <c r="H309" s="253">
        <v>935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9" t="s">
        <v>150</v>
      </c>
      <c r="AU309" s="259" t="s">
        <v>88</v>
      </c>
      <c r="AV309" s="14" t="s">
        <v>88</v>
      </c>
      <c r="AW309" s="14" t="s">
        <v>36</v>
      </c>
      <c r="AX309" s="14" t="s">
        <v>79</v>
      </c>
      <c r="AY309" s="259" t="s">
        <v>137</v>
      </c>
    </row>
    <row r="310" s="15" customFormat="1">
      <c r="A310" s="15"/>
      <c r="B310" s="260"/>
      <c r="C310" s="261"/>
      <c r="D310" s="232" t="s">
        <v>150</v>
      </c>
      <c r="E310" s="262" t="s">
        <v>1</v>
      </c>
      <c r="F310" s="263" t="s">
        <v>218</v>
      </c>
      <c r="G310" s="261"/>
      <c r="H310" s="264">
        <v>935</v>
      </c>
      <c r="I310" s="265"/>
      <c r="J310" s="261"/>
      <c r="K310" s="261"/>
      <c r="L310" s="266"/>
      <c r="M310" s="267"/>
      <c r="N310" s="268"/>
      <c r="O310" s="268"/>
      <c r="P310" s="268"/>
      <c r="Q310" s="268"/>
      <c r="R310" s="268"/>
      <c r="S310" s="268"/>
      <c r="T310" s="269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0" t="s">
        <v>150</v>
      </c>
      <c r="AU310" s="270" t="s">
        <v>88</v>
      </c>
      <c r="AV310" s="15" t="s">
        <v>144</v>
      </c>
      <c r="AW310" s="15" t="s">
        <v>36</v>
      </c>
      <c r="AX310" s="15" t="s">
        <v>21</v>
      </c>
      <c r="AY310" s="270" t="s">
        <v>137</v>
      </c>
    </row>
    <row r="311" s="2" customFormat="1" ht="21.75" customHeight="1">
      <c r="A311" s="39"/>
      <c r="B311" s="40"/>
      <c r="C311" s="283" t="s">
        <v>397</v>
      </c>
      <c r="D311" s="283" t="s">
        <v>320</v>
      </c>
      <c r="E311" s="284" t="s">
        <v>398</v>
      </c>
      <c r="F311" s="285" t="s">
        <v>399</v>
      </c>
      <c r="G311" s="286" t="s">
        <v>323</v>
      </c>
      <c r="H311" s="287">
        <v>504.89999999999998</v>
      </c>
      <c r="I311" s="288"/>
      <c r="J311" s="289">
        <f>ROUND(I311*H311,2)</f>
        <v>0</v>
      </c>
      <c r="K311" s="285" t="s">
        <v>143</v>
      </c>
      <c r="L311" s="290"/>
      <c r="M311" s="291" t="s">
        <v>1</v>
      </c>
      <c r="N311" s="292" t="s">
        <v>44</v>
      </c>
      <c r="O311" s="92"/>
      <c r="P311" s="228">
        <f>O311*H311</f>
        <v>0</v>
      </c>
      <c r="Q311" s="228">
        <v>1</v>
      </c>
      <c r="R311" s="228">
        <f>Q311*H311</f>
        <v>504.89999999999998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195</v>
      </c>
      <c r="AT311" s="230" t="s">
        <v>320</v>
      </c>
      <c r="AU311" s="230" t="s">
        <v>88</v>
      </c>
      <c r="AY311" s="18" t="s">
        <v>137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21</v>
      </c>
      <c r="BK311" s="231">
        <f>ROUND(I311*H311,2)</f>
        <v>0</v>
      </c>
      <c r="BL311" s="18" t="s">
        <v>144</v>
      </c>
      <c r="BM311" s="230" t="s">
        <v>400</v>
      </c>
    </row>
    <row r="312" s="2" customFormat="1">
      <c r="A312" s="39"/>
      <c r="B312" s="40"/>
      <c r="C312" s="41"/>
      <c r="D312" s="232" t="s">
        <v>146</v>
      </c>
      <c r="E312" s="41"/>
      <c r="F312" s="233" t="s">
        <v>401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146</v>
      </c>
      <c r="AU312" s="18" t="s">
        <v>88</v>
      </c>
    </row>
    <row r="313" s="14" customFormat="1">
      <c r="A313" s="14"/>
      <c r="B313" s="249"/>
      <c r="C313" s="250"/>
      <c r="D313" s="232" t="s">
        <v>150</v>
      </c>
      <c r="E313" s="251" t="s">
        <v>1</v>
      </c>
      <c r="F313" s="252" t="s">
        <v>402</v>
      </c>
      <c r="G313" s="250"/>
      <c r="H313" s="253">
        <v>280.5</v>
      </c>
      <c r="I313" s="254"/>
      <c r="J313" s="250"/>
      <c r="K313" s="250"/>
      <c r="L313" s="255"/>
      <c r="M313" s="256"/>
      <c r="N313" s="257"/>
      <c r="O313" s="257"/>
      <c r="P313" s="257"/>
      <c r="Q313" s="257"/>
      <c r="R313" s="257"/>
      <c r="S313" s="257"/>
      <c r="T313" s="25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9" t="s">
        <v>150</v>
      </c>
      <c r="AU313" s="259" t="s">
        <v>88</v>
      </c>
      <c r="AV313" s="14" t="s">
        <v>88</v>
      </c>
      <c r="AW313" s="14" t="s">
        <v>36</v>
      </c>
      <c r="AX313" s="14" t="s">
        <v>21</v>
      </c>
      <c r="AY313" s="259" t="s">
        <v>137</v>
      </c>
    </row>
    <row r="314" s="14" customFormat="1">
      <c r="A314" s="14"/>
      <c r="B314" s="249"/>
      <c r="C314" s="250"/>
      <c r="D314" s="232" t="s">
        <v>150</v>
      </c>
      <c r="E314" s="250"/>
      <c r="F314" s="252" t="s">
        <v>403</v>
      </c>
      <c r="G314" s="250"/>
      <c r="H314" s="253">
        <v>504.89999999999998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9" t="s">
        <v>150</v>
      </c>
      <c r="AU314" s="259" t="s">
        <v>88</v>
      </c>
      <c r="AV314" s="14" t="s">
        <v>88</v>
      </c>
      <c r="AW314" s="14" t="s">
        <v>4</v>
      </c>
      <c r="AX314" s="14" t="s">
        <v>21</v>
      </c>
      <c r="AY314" s="259" t="s">
        <v>137</v>
      </c>
    </row>
    <row r="315" s="2" customFormat="1" ht="37.8" customHeight="1">
      <c r="A315" s="39"/>
      <c r="B315" s="40"/>
      <c r="C315" s="219" t="s">
        <v>404</v>
      </c>
      <c r="D315" s="219" t="s">
        <v>139</v>
      </c>
      <c r="E315" s="220" t="s">
        <v>405</v>
      </c>
      <c r="F315" s="221" t="s">
        <v>406</v>
      </c>
      <c r="G315" s="222" t="s">
        <v>155</v>
      </c>
      <c r="H315" s="223">
        <v>18</v>
      </c>
      <c r="I315" s="224"/>
      <c r="J315" s="225">
        <f>ROUND(I315*H315,2)</f>
        <v>0</v>
      </c>
      <c r="K315" s="221" t="s">
        <v>143</v>
      </c>
      <c r="L315" s="45"/>
      <c r="M315" s="226" t="s">
        <v>1</v>
      </c>
      <c r="N315" s="227" t="s">
        <v>44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144</v>
      </c>
      <c r="AT315" s="230" t="s">
        <v>139</v>
      </c>
      <c r="AU315" s="230" t="s">
        <v>88</v>
      </c>
      <c r="AY315" s="18" t="s">
        <v>137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21</v>
      </c>
      <c r="BK315" s="231">
        <f>ROUND(I315*H315,2)</f>
        <v>0</v>
      </c>
      <c r="BL315" s="18" t="s">
        <v>144</v>
      </c>
      <c r="BM315" s="230" t="s">
        <v>407</v>
      </c>
    </row>
    <row r="316" s="2" customFormat="1">
      <c r="A316" s="39"/>
      <c r="B316" s="40"/>
      <c r="C316" s="41"/>
      <c r="D316" s="232" t="s">
        <v>146</v>
      </c>
      <c r="E316" s="41"/>
      <c r="F316" s="233" t="s">
        <v>408</v>
      </c>
      <c r="G316" s="41"/>
      <c r="H316" s="41"/>
      <c r="I316" s="234"/>
      <c r="J316" s="41"/>
      <c r="K316" s="41"/>
      <c r="L316" s="45"/>
      <c r="M316" s="235"/>
      <c r="N316" s="236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146</v>
      </c>
      <c r="AU316" s="18" t="s">
        <v>88</v>
      </c>
    </row>
    <row r="317" s="2" customFormat="1">
      <c r="A317" s="39"/>
      <c r="B317" s="40"/>
      <c r="C317" s="41"/>
      <c r="D317" s="237" t="s">
        <v>148</v>
      </c>
      <c r="E317" s="41"/>
      <c r="F317" s="238" t="s">
        <v>409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148</v>
      </c>
      <c r="AU317" s="18" t="s">
        <v>88</v>
      </c>
    </row>
    <row r="318" s="13" customFormat="1">
      <c r="A318" s="13"/>
      <c r="B318" s="239"/>
      <c r="C318" s="240"/>
      <c r="D318" s="232" t="s">
        <v>150</v>
      </c>
      <c r="E318" s="241" t="s">
        <v>1</v>
      </c>
      <c r="F318" s="242" t="s">
        <v>410</v>
      </c>
      <c r="G318" s="240"/>
      <c r="H318" s="241" t="s">
        <v>1</v>
      </c>
      <c r="I318" s="243"/>
      <c r="J318" s="240"/>
      <c r="K318" s="240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150</v>
      </c>
      <c r="AU318" s="248" t="s">
        <v>88</v>
      </c>
      <c r="AV318" s="13" t="s">
        <v>21</v>
      </c>
      <c r="AW318" s="13" t="s">
        <v>36</v>
      </c>
      <c r="AX318" s="13" t="s">
        <v>79</v>
      </c>
      <c r="AY318" s="248" t="s">
        <v>137</v>
      </c>
    </row>
    <row r="319" s="14" customFormat="1">
      <c r="A319" s="14"/>
      <c r="B319" s="249"/>
      <c r="C319" s="250"/>
      <c r="D319" s="232" t="s">
        <v>150</v>
      </c>
      <c r="E319" s="251" t="s">
        <v>1</v>
      </c>
      <c r="F319" s="252" t="s">
        <v>411</v>
      </c>
      <c r="G319" s="250"/>
      <c r="H319" s="253">
        <v>18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9" t="s">
        <v>150</v>
      </c>
      <c r="AU319" s="259" t="s">
        <v>88</v>
      </c>
      <c r="AV319" s="14" t="s">
        <v>88</v>
      </c>
      <c r="AW319" s="14" t="s">
        <v>36</v>
      </c>
      <c r="AX319" s="14" t="s">
        <v>21</v>
      </c>
      <c r="AY319" s="259" t="s">
        <v>137</v>
      </c>
    </row>
    <row r="320" s="2" customFormat="1" ht="16.5" customHeight="1">
      <c r="A320" s="39"/>
      <c r="B320" s="40"/>
      <c r="C320" s="283" t="s">
        <v>412</v>
      </c>
      <c r="D320" s="283" t="s">
        <v>320</v>
      </c>
      <c r="E320" s="284" t="s">
        <v>413</v>
      </c>
      <c r="F320" s="285" t="s">
        <v>414</v>
      </c>
      <c r="G320" s="286" t="s">
        <v>248</v>
      </c>
      <c r="H320" s="287">
        <v>18</v>
      </c>
      <c r="I320" s="288"/>
      <c r="J320" s="289">
        <f>ROUND(I320*H320,2)</f>
        <v>0</v>
      </c>
      <c r="K320" s="285" t="s">
        <v>143</v>
      </c>
      <c r="L320" s="290"/>
      <c r="M320" s="291" t="s">
        <v>1</v>
      </c>
      <c r="N320" s="292" t="s">
        <v>44</v>
      </c>
      <c r="O320" s="92"/>
      <c r="P320" s="228">
        <f>O320*H320</f>
        <v>0</v>
      </c>
      <c r="Q320" s="228">
        <v>0.22</v>
      </c>
      <c r="R320" s="228">
        <f>Q320*H320</f>
        <v>3.96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195</v>
      </c>
      <c r="AT320" s="230" t="s">
        <v>320</v>
      </c>
      <c r="AU320" s="230" t="s">
        <v>88</v>
      </c>
      <c r="AY320" s="18" t="s">
        <v>137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21</v>
      </c>
      <c r="BK320" s="231">
        <f>ROUND(I320*H320,2)</f>
        <v>0</v>
      </c>
      <c r="BL320" s="18" t="s">
        <v>144</v>
      </c>
      <c r="BM320" s="230" t="s">
        <v>415</v>
      </c>
    </row>
    <row r="321" s="2" customFormat="1">
      <c r="A321" s="39"/>
      <c r="B321" s="40"/>
      <c r="C321" s="41"/>
      <c r="D321" s="232" t="s">
        <v>146</v>
      </c>
      <c r="E321" s="41"/>
      <c r="F321" s="233" t="s">
        <v>414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146</v>
      </c>
      <c r="AU321" s="18" t="s">
        <v>88</v>
      </c>
    </row>
    <row r="322" s="2" customFormat="1" ht="33" customHeight="1">
      <c r="A322" s="39"/>
      <c r="B322" s="40"/>
      <c r="C322" s="219" t="s">
        <v>416</v>
      </c>
      <c r="D322" s="219" t="s">
        <v>139</v>
      </c>
      <c r="E322" s="220" t="s">
        <v>417</v>
      </c>
      <c r="F322" s="221" t="s">
        <v>418</v>
      </c>
      <c r="G322" s="222" t="s">
        <v>155</v>
      </c>
      <c r="H322" s="223">
        <v>10</v>
      </c>
      <c r="I322" s="224"/>
      <c r="J322" s="225">
        <f>ROUND(I322*H322,2)</f>
        <v>0</v>
      </c>
      <c r="K322" s="221" t="s">
        <v>143</v>
      </c>
      <c r="L322" s="45"/>
      <c r="M322" s="226" t="s">
        <v>1</v>
      </c>
      <c r="N322" s="227" t="s">
        <v>44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144</v>
      </c>
      <c r="AT322" s="230" t="s">
        <v>139</v>
      </c>
      <c r="AU322" s="230" t="s">
        <v>88</v>
      </c>
      <c r="AY322" s="18" t="s">
        <v>137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21</v>
      </c>
      <c r="BK322" s="231">
        <f>ROUND(I322*H322,2)</f>
        <v>0</v>
      </c>
      <c r="BL322" s="18" t="s">
        <v>144</v>
      </c>
      <c r="BM322" s="230" t="s">
        <v>419</v>
      </c>
    </row>
    <row r="323" s="2" customFormat="1">
      <c r="A323" s="39"/>
      <c r="B323" s="40"/>
      <c r="C323" s="41"/>
      <c r="D323" s="232" t="s">
        <v>146</v>
      </c>
      <c r="E323" s="41"/>
      <c r="F323" s="233" t="s">
        <v>420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146</v>
      </c>
      <c r="AU323" s="18" t="s">
        <v>88</v>
      </c>
    </row>
    <row r="324" s="2" customFormat="1">
      <c r="A324" s="39"/>
      <c r="B324" s="40"/>
      <c r="C324" s="41"/>
      <c r="D324" s="237" t="s">
        <v>148</v>
      </c>
      <c r="E324" s="41"/>
      <c r="F324" s="238" t="s">
        <v>421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148</v>
      </c>
      <c r="AU324" s="18" t="s">
        <v>88</v>
      </c>
    </row>
    <row r="325" s="13" customFormat="1">
      <c r="A325" s="13"/>
      <c r="B325" s="239"/>
      <c r="C325" s="240"/>
      <c r="D325" s="232" t="s">
        <v>150</v>
      </c>
      <c r="E325" s="241" t="s">
        <v>1</v>
      </c>
      <c r="F325" s="242" t="s">
        <v>422</v>
      </c>
      <c r="G325" s="240"/>
      <c r="H325" s="241" t="s">
        <v>1</v>
      </c>
      <c r="I325" s="243"/>
      <c r="J325" s="240"/>
      <c r="K325" s="240"/>
      <c r="L325" s="244"/>
      <c r="M325" s="245"/>
      <c r="N325" s="246"/>
      <c r="O325" s="246"/>
      <c r="P325" s="246"/>
      <c r="Q325" s="246"/>
      <c r="R325" s="246"/>
      <c r="S325" s="246"/>
      <c r="T325" s="24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8" t="s">
        <v>150</v>
      </c>
      <c r="AU325" s="248" t="s">
        <v>88</v>
      </c>
      <c r="AV325" s="13" t="s">
        <v>21</v>
      </c>
      <c r="AW325" s="13" t="s">
        <v>36</v>
      </c>
      <c r="AX325" s="13" t="s">
        <v>79</v>
      </c>
      <c r="AY325" s="248" t="s">
        <v>137</v>
      </c>
    </row>
    <row r="326" s="14" customFormat="1">
      <c r="A326" s="14"/>
      <c r="B326" s="249"/>
      <c r="C326" s="250"/>
      <c r="D326" s="232" t="s">
        <v>150</v>
      </c>
      <c r="E326" s="251" t="s">
        <v>1</v>
      </c>
      <c r="F326" s="252" t="s">
        <v>423</v>
      </c>
      <c r="G326" s="250"/>
      <c r="H326" s="253">
        <v>10</v>
      </c>
      <c r="I326" s="254"/>
      <c r="J326" s="250"/>
      <c r="K326" s="250"/>
      <c r="L326" s="255"/>
      <c r="M326" s="256"/>
      <c r="N326" s="257"/>
      <c r="O326" s="257"/>
      <c r="P326" s="257"/>
      <c r="Q326" s="257"/>
      <c r="R326" s="257"/>
      <c r="S326" s="257"/>
      <c r="T326" s="25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9" t="s">
        <v>150</v>
      </c>
      <c r="AU326" s="259" t="s">
        <v>88</v>
      </c>
      <c r="AV326" s="14" t="s">
        <v>88</v>
      </c>
      <c r="AW326" s="14" t="s">
        <v>36</v>
      </c>
      <c r="AX326" s="14" t="s">
        <v>21</v>
      </c>
      <c r="AY326" s="259" t="s">
        <v>137</v>
      </c>
    </row>
    <row r="327" s="2" customFormat="1" ht="24.15" customHeight="1">
      <c r="A327" s="39"/>
      <c r="B327" s="40"/>
      <c r="C327" s="219" t="s">
        <v>424</v>
      </c>
      <c r="D327" s="219" t="s">
        <v>139</v>
      </c>
      <c r="E327" s="220" t="s">
        <v>425</v>
      </c>
      <c r="F327" s="221" t="s">
        <v>426</v>
      </c>
      <c r="G327" s="222" t="s">
        <v>155</v>
      </c>
      <c r="H327" s="223">
        <v>18</v>
      </c>
      <c r="I327" s="224"/>
      <c r="J327" s="225">
        <f>ROUND(I327*H327,2)</f>
        <v>0</v>
      </c>
      <c r="K327" s="221" t="s">
        <v>143</v>
      </c>
      <c r="L327" s="45"/>
      <c r="M327" s="226" t="s">
        <v>1</v>
      </c>
      <c r="N327" s="227" t="s">
        <v>44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144</v>
      </c>
      <c r="AT327" s="230" t="s">
        <v>139</v>
      </c>
      <c r="AU327" s="230" t="s">
        <v>88</v>
      </c>
      <c r="AY327" s="18" t="s">
        <v>137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21</v>
      </c>
      <c r="BK327" s="231">
        <f>ROUND(I327*H327,2)</f>
        <v>0</v>
      </c>
      <c r="BL327" s="18" t="s">
        <v>144</v>
      </c>
      <c r="BM327" s="230" t="s">
        <v>427</v>
      </c>
    </row>
    <row r="328" s="2" customFormat="1">
      <c r="A328" s="39"/>
      <c r="B328" s="40"/>
      <c r="C328" s="41"/>
      <c r="D328" s="232" t="s">
        <v>146</v>
      </c>
      <c r="E328" s="41"/>
      <c r="F328" s="233" t="s">
        <v>428</v>
      </c>
      <c r="G328" s="41"/>
      <c r="H328" s="41"/>
      <c r="I328" s="234"/>
      <c r="J328" s="41"/>
      <c r="K328" s="41"/>
      <c r="L328" s="45"/>
      <c r="M328" s="235"/>
      <c r="N328" s="236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146</v>
      </c>
      <c r="AU328" s="18" t="s">
        <v>88</v>
      </c>
    </row>
    <row r="329" s="2" customFormat="1">
      <c r="A329" s="39"/>
      <c r="B329" s="40"/>
      <c r="C329" s="41"/>
      <c r="D329" s="237" t="s">
        <v>148</v>
      </c>
      <c r="E329" s="41"/>
      <c r="F329" s="238" t="s">
        <v>429</v>
      </c>
      <c r="G329" s="41"/>
      <c r="H329" s="41"/>
      <c r="I329" s="234"/>
      <c r="J329" s="41"/>
      <c r="K329" s="41"/>
      <c r="L329" s="45"/>
      <c r="M329" s="235"/>
      <c r="N329" s="23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148</v>
      </c>
      <c r="AU329" s="18" t="s">
        <v>88</v>
      </c>
    </row>
    <row r="330" s="2" customFormat="1">
      <c r="A330" s="39"/>
      <c r="B330" s="40"/>
      <c r="C330" s="41"/>
      <c r="D330" s="232" t="s">
        <v>292</v>
      </c>
      <c r="E330" s="41"/>
      <c r="F330" s="271" t="s">
        <v>430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292</v>
      </c>
      <c r="AU330" s="18" t="s">
        <v>88</v>
      </c>
    </row>
    <row r="331" s="2" customFormat="1" ht="16.5" customHeight="1">
      <c r="A331" s="39"/>
      <c r="B331" s="40"/>
      <c r="C331" s="283" t="s">
        <v>431</v>
      </c>
      <c r="D331" s="283" t="s">
        <v>320</v>
      </c>
      <c r="E331" s="284" t="s">
        <v>432</v>
      </c>
      <c r="F331" s="285" t="s">
        <v>433</v>
      </c>
      <c r="G331" s="286" t="s">
        <v>155</v>
      </c>
      <c r="H331" s="287">
        <v>8</v>
      </c>
      <c r="I331" s="288"/>
      <c r="J331" s="289">
        <f>ROUND(I331*H331,2)</f>
        <v>0</v>
      </c>
      <c r="K331" s="285" t="s">
        <v>1</v>
      </c>
      <c r="L331" s="290"/>
      <c r="M331" s="291" t="s">
        <v>1</v>
      </c>
      <c r="N331" s="292" t="s">
        <v>44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359</v>
      </c>
      <c r="AT331" s="230" t="s">
        <v>320</v>
      </c>
      <c r="AU331" s="230" t="s">
        <v>88</v>
      </c>
      <c r="AY331" s="18" t="s">
        <v>137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21</v>
      </c>
      <c r="BK331" s="231">
        <f>ROUND(I331*H331,2)</f>
        <v>0</v>
      </c>
      <c r="BL331" s="18" t="s">
        <v>359</v>
      </c>
      <c r="BM331" s="230" t="s">
        <v>434</v>
      </c>
    </row>
    <row r="332" s="2" customFormat="1">
      <c r="A332" s="39"/>
      <c r="B332" s="40"/>
      <c r="C332" s="41"/>
      <c r="D332" s="232" t="s">
        <v>146</v>
      </c>
      <c r="E332" s="41"/>
      <c r="F332" s="233" t="s">
        <v>433</v>
      </c>
      <c r="G332" s="41"/>
      <c r="H332" s="41"/>
      <c r="I332" s="234"/>
      <c r="J332" s="41"/>
      <c r="K332" s="41"/>
      <c r="L332" s="45"/>
      <c r="M332" s="235"/>
      <c r="N332" s="236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146</v>
      </c>
      <c r="AU332" s="18" t="s">
        <v>88</v>
      </c>
    </row>
    <row r="333" s="2" customFormat="1" ht="16.5" customHeight="1">
      <c r="A333" s="39"/>
      <c r="B333" s="40"/>
      <c r="C333" s="283" t="s">
        <v>435</v>
      </c>
      <c r="D333" s="283" t="s">
        <v>320</v>
      </c>
      <c r="E333" s="284" t="s">
        <v>436</v>
      </c>
      <c r="F333" s="285" t="s">
        <v>437</v>
      </c>
      <c r="G333" s="286" t="s">
        <v>155</v>
      </c>
      <c r="H333" s="287">
        <v>5</v>
      </c>
      <c r="I333" s="288"/>
      <c r="J333" s="289">
        <f>ROUND(I333*H333,2)</f>
        <v>0</v>
      </c>
      <c r="K333" s="285" t="s">
        <v>1</v>
      </c>
      <c r="L333" s="290"/>
      <c r="M333" s="291" t="s">
        <v>1</v>
      </c>
      <c r="N333" s="292" t="s">
        <v>44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359</v>
      </c>
      <c r="AT333" s="230" t="s">
        <v>320</v>
      </c>
      <c r="AU333" s="230" t="s">
        <v>88</v>
      </c>
      <c r="AY333" s="18" t="s">
        <v>137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21</v>
      </c>
      <c r="BK333" s="231">
        <f>ROUND(I333*H333,2)</f>
        <v>0</v>
      </c>
      <c r="BL333" s="18" t="s">
        <v>359</v>
      </c>
      <c r="BM333" s="230" t="s">
        <v>438</v>
      </c>
    </row>
    <row r="334" s="2" customFormat="1">
      <c r="A334" s="39"/>
      <c r="B334" s="40"/>
      <c r="C334" s="41"/>
      <c r="D334" s="232" t="s">
        <v>146</v>
      </c>
      <c r="E334" s="41"/>
      <c r="F334" s="233" t="s">
        <v>437</v>
      </c>
      <c r="G334" s="41"/>
      <c r="H334" s="41"/>
      <c r="I334" s="234"/>
      <c r="J334" s="41"/>
      <c r="K334" s="41"/>
      <c r="L334" s="45"/>
      <c r="M334" s="235"/>
      <c r="N334" s="236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146</v>
      </c>
      <c r="AU334" s="18" t="s">
        <v>88</v>
      </c>
    </row>
    <row r="335" s="2" customFormat="1" ht="16.5" customHeight="1">
      <c r="A335" s="39"/>
      <c r="B335" s="40"/>
      <c r="C335" s="283" t="s">
        <v>439</v>
      </c>
      <c r="D335" s="283" t="s">
        <v>320</v>
      </c>
      <c r="E335" s="284" t="s">
        <v>440</v>
      </c>
      <c r="F335" s="285" t="s">
        <v>441</v>
      </c>
      <c r="G335" s="286" t="s">
        <v>155</v>
      </c>
      <c r="H335" s="287">
        <v>4</v>
      </c>
      <c r="I335" s="288"/>
      <c r="J335" s="289">
        <f>ROUND(I335*H335,2)</f>
        <v>0</v>
      </c>
      <c r="K335" s="285" t="s">
        <v>1</v>
      </c>
      <c r="L335" s="290"/>
      <c r="M335" s="291" t="s">
        <v>1</v>
      </c>
      <c r="N335" s="292" t="s">
        <v>44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359</v>
      </c>
      <c r="AT335" s="230" t="s">
        <v>320</v>
      </c>
      <c r="AU335" s="230" t="s">
        <v>88</v>
      </c>
      <c r="AY335" s="18" t="s">
        <v>137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21</v>
      </c>
      <c r="BK335" s="231">
        <f>ROUND(I335*H335,2)</f>
        <v>0</v>
      </c>
      <c r="BL335" s="18" t="s">
        <v>359</v>
      </c>
      <c r="BM335" s="230" t="s">
        <v>442</v>
      </c>
    </row>
    <row r="336" s="2" customFormat="1">
      <c r="A336" s="39"/>
      <c r="B336" s="40"/>
      <c r="C336" s="41"/>
      <c r="D336" s="232" t="s">
        <v>146</v>
      </c>
      <c r="E336" s="41"/>
      <c r="F336" s="233" t="s">
        <v>443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146</v>
      </c>
      <c r="AU336" s="18" t="s">
        <v>88</v>
      </c>
    </row>
    <row r="337" s="2" customFormat="1" ht="16.5" customHeight="1">
      <c r="A337" s="39"/>
      <c r="B337" s="40"/>
      <c r="C337" s="283" t="s">
        <v>444</v>
      </c>
      <c r="D337" s="283" t="s">
        <v>320</v>
      </c>
      <c r="E337" s="284" t="s">
        <v>445</v>
      </c>
      <c r="F337" s="285" t="s">
        <v>446</v>
      </c>
      <c r="G337" s="286" t="s">
        <v>155</v>
      </c>
      <c r="H337" s="287">
        <v>1</v>
      </c>
      <c r="I337" s="288"/>
      <c r="J337" s="289">
        <f>ROUND(I337*H337,2)</f>
        <v>0</v>
      </c>
      <c r="K337" s="285" t="s">
        <v>1</v>
      </c>
      <c r="L337" s="290"/>
      <c r="M337" s="291" t="s">
        <v>1</v>
      </c>
      <c r="N337" s="292" t="s">
        <v>44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359</v>
      </c>
      <c r="AT337" s="230" t="s">
        <v>320</v>
      </c>
      <c r="AU337" s="230" t="s">
        <v>88</v>
      </c>
      <c r="AY337" s="18" t="s">
        <v>137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21</v>
      </c>
      <c r="BK337" s="231">
        <f>ROUND(I337*H337,2)</f>
        <v>0</v>
      </c>
      <c r="BL337" s="18" t="s">
        <v>359</v>
      </c>
      <c r="BM337" s="230" t="s">
        <v>447</v>
      </c>
    </row>
    <row r="338" s="2" customFormat="1">
      <c r="A338" s="39"/>
      <c r="B338" s="40"/>
      <c r="C338" s="41"/>
      <c r="D338" s="232" t="s">
        <v>146</v>
      </c>
      <c r="E338" s="41"/>
      <c r="F338" s="233" t="s">
        <v>446</v>
      </c>
      <c r="G338" s="41"/>
      <c r="H338" s="41"/>
      <c r="I338" s="234"/>
      <c r="J338" s="41"/>
      <c r="K338" s="41"/>
      <c r="L338" s="45"/>
      <c r="M338" s="235"/>
      <c r="N338" s="236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146</v>
      </c>
      <c r="AU338" s="18" t="s">
        <v>88</v>
      </c>
    </row>
    <row r="339" s="2" customFormat="1" ht="24.15" customHeight="1">
      <c r="A339" s="39"/>
      <c r="B339" s="40"/>
      <c r="C339" s="219" t="s">
        <v>448</v>
      </c>
      <c r="D339" s="219" t="s">
        <v>139</v>
      </c>
      <c r="E339" s="220" t="s">
        <v>449</v>
      </c>
      <c r="F339" s="221" t="s">
        <v>450</v>
      </c>
      <c r="G339" s="222" t="s">
        <v>155</v>
      </c>
      <c r="H339" s="223">
        <v>4</v>
      </c>
      <c r="I339" s="224"/>
      <c r="J339" s="225">
        <f>ROUND(I339*H339,2)</f>
        <v>0</v>
      </c>
      <c r="K339" s="221" t="s">
        <v>143</v>
      </c>
      <c r="L339" s="45"/>
      <c r="M339" s="226" t="s">
        <v>1</v>
      </c>
      <c r="N339" s="227" t="s">
        <v>44</v>
      </c>
      <c r="O339" s="92"/>
      <c r="P339" s="228">
        <f>O339*H339</f>
        <v>0</v>
      </c>
      <c r="Q339" s="228">
        <v>0.070459999999999995</v>
      </c>
      <c r="R339" s="228">
        <f>Q339*H339</f>
        <v>0.28183999999999998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144</v>
      </c>
      <c r="AT339" s="230" t="s">
        <v>139</v>
      </c>
      <c r="AU339" s="230" t="s">
        <v>88</v>
      </c>
      <c r="AY339" s="18" t="s">
        <v>137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21</v>
      </c>
      <c r="BK339" s="231">
        <f>ROUND(I339*H339,2)</f>
        <v>0</v>
      </c>
      <c r="BL339" s="18" t="s">
        <v>144</v>
      </c>
      <c r="BM339" s="230" t="s">
        <v>451</v>
      </c>
    </row>
    <row r="340" s="2" customFormat="1">
      <c r="A340" s="39"/>
      <c r="B340" s="40"/>
      <c r="C340" s="41"/>
      <c r="D340" s="232" t="s">
        <v>146</v>
      </c>
      <c r="E340" s="41"/>
      <c r="F340" s="233" t="s">
        <v>452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146</v>
      </c>
      <c r="AU340" s="18" t="s">
        <v>88</v>
      </c>
    </row>
    <row r="341" s="2" customFormat="1">
      <c r="A341" s="39"/>
      <c r="B341" s="40"/>
      <c r="C341" s="41"/>
      <c r="D341" s="237" t="s">
        <v>148</v>
      </c>
      <c r="E341" s="41"/>
      <c r="F341" s="238" t="s">
        <v>453</v>
      </c>
      <c r="G341" s="41"/>
      <c r="H341" s="41"/>
      <c r="I341" s="234"/>
      <c r="J341" s="41"/>
      <c r="K341" s="41"/>
      <c r="L341" s="45"/>
      <c r="M341" s="235"/>
      <c r="N341" s="23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148</v>
      </c>
      <c r="AU341" s="18" t="s">
        <v>88</v>
      </c>
    </row>
    <row r="342" s="13" customFormat="1">
      <c r="A342" s="13"/>
      <c r="B342" s="239"/>
      <c r="C342" s="240"/>
      <c r="D342" s="232" t="s">
        <v>150</v>
      </c>
      <c r="E342" s="241" t="s">
        <v>1</v>
      </c>
      <c r="F342" s="242" t="s">
        <v>454</v>
      </c>
      <c r="G342" s="240"/>
      <c r="H342" s="241" t="s">
        <v>1</v>
      </c>
      <c r="I342" s="243"/>
      <c r="J342" s="240"/>
      <c r="K342" s="240"/>
      <c r="L342" s="244"/>
      <c r="M342" s="245"/>
      <c r="N342" s="246"/>
      <c r="O342" s="246"/>
      <c r="P342" s="246"/>
      <c r="Q342" s="246"/>
      <c r="R342" s="246"/>
      <c r="S342" s="246"/>
      <c r="T342" s="24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8" t="s">
        <v>150</v>
      </c>
      <c r="AU342" s="248" t="s">
        <v>88</v>
      </c>
      <c r="AV342" s="13" t="s">
        <v>21</v>
      </c>
      <c r="AW342" s="13" t="s">
        <v>36</v>
      </c>
      <c r="AX342" s="13" t="s">
        <v>79</v>
      </c>
      <c r="AY342" s="248" t="s">
        <v>137</v>
      </c>
    </row>
    <row r="343" s="14" customFormat="1">
      <c r="A343" s="14"/>
      <c r="B343" s="249"/>
      <c r="C343" s="250"/>
      <c r="D343" s="232" t="s">
        <v>150</v>
      </c>
      <c r="E343" s="251" t="s">
        <v>1</v>
      </c>
      <c r="F343" s="252" t="s">
        <v>144</v>
      </c>
      <c r="G343" s="250"/>
      <c r="H343" s="253">
        <v>4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9" t="s">
        <v>150</v>
      </c>
      <c r="AU343" s="259" t="s">
        <v>88</v>
      </c>
      <c r="AV343" s="14" t="s">
        <v>88</v>
      </c>
      <c r="AW343" s="14" t="s">
        <v>36</v>
      </c>
      <c r="AX343" s="14" t="s">
        <v>21</v>
      </c>
      <c r="AY343" s="259" t="s">
        <v>137</v>
      </c>
    </row>
    <row r="344" s="2" customFormat="1" ht="24.15" customHeight="1">
      <c r="A344" s="39"/>
      <c r="B344" s="40"/>
      <c r="C344" s="219" t="s">
        <v>455</v>
      </c>
      <c r="D344" s="219" t="s">
        <v>139</v>
      </c>
      <c r="E344" s="220" t="s">
        <v>456</v>
      </c>
      <c r="F344" s="221" t="s">
        <v>457</v>
      </c>
      <c r="G344" s="222" t="s">
        <v>142</v>
      </c>
      <c r="H344" s="223">
        <v>36</v>
      </c>
      <c r="I344" s="224"/>
      <c r="J344" s="225">
        <f>ROUND(I344*H344,2)</f>
        <v>0</v>
      </c>
      <c r="K344" s="221" t="s">
        <v>143</v>
      </c>
      <c r="L344" s="45"/>
      <c r="M344" s="226" t="s">
        <v>1</v>
      </c>
      <c r="N344" s="227" t="s">
        <v>44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144</v>
      </c>
      <c r="AT344" s="230" t="s">
        <v>139</v>
      </c>
      <c r="AU344" s="230" t="s">
        <v>88</v>
      </c>
      <c r="AY344" s="18" t="s">
        <v>137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21</v>
      </c>
      <c r="BK344" s="231">
        <f>ROUND(I344*H344,2)</f>
        <v>0</v>
      </c>
      <c r="BL344" s="18" t="s">
        <v>144</v>
      </c>
      <c r="BM344" s="230" t="s">
        <v>458</v>
      </c>
    </row>
    <row r="345" s="2" customFormat="1">
      <c r="A345" s="39"/>
      <c r="B345" s="40"/>
      <c r="C345" s="41"/>
      <c r="D345" s="232" t="s">
        <v>146</v>
      </c>
      <c r="E345" s="41"/>
      <c r="F345" s="233" t="s">
        <v>459</v>
      </c>
      <c r="G345" s="41"/>
      <c r="H345" s="41"/>
      <c r="I345" s="234"/>
      <c r="J345" s="41"/>
      <c r="K345" s="41"/>
      <c r="L345" s="45"/>
      <c r="M345" s="235"/>
      <c r="N345" s="236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146</v>
      </c>
      <c r="AU345" s="18" t="s">
        <v>88</v>
      </c>
    </row>
    <row r="346" s="2" customFormat="1">
      <c r="A346" s="39"/>
      <c r="B346" s="40"/>
      <c r="C346" s="41"/>
      <c r="D346" s="237" t="s">
        <v>148</v>
      </c>
      <c r="E346" s="41"/>
      <c r="F346" s="238" t="s">
        <v>460</v>
      </c>
      <c r="G346" s="41"/>
      <c r="H346" s="41"/>
      <c r="I346" s="234"/>
      <c r="J346" s="41"/>
      <c r="K346" s="41"/>
      <c r="L346" s="45"/>
      <c r="M346" s="235"/>
      <c r="N346" s="23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148</v>
      </c>
      <c r="AU346" s="18" t="s">
        <v>88</v>
      </c>
    </row>
    <row r="347" s="2" customFormat="1" ht="16.5" customHeight="1">
      <c r="A347" s="39"/>
      <c r="B347" s="40"/>
      <c r="C347" s="283" t="s">
        <v>461</v>
      </c>
      <c r="D347" s="283" t="s">
        <v>320</v>
      </c>
      <c r="E347" s="284" t="s">
        <v>462</v>
      </c>
      <c r="F347" s="285" t="s">
        <v>463</v>
      </c>
      <c r="G347" s="286" t="s">
        <v>248</v>
      </c>
      <c r="H347" s="287">
        <v>3.7080000000000002</v>
      </c>
      <c r="I347" s="288"/>
      <c r="J347" s="289">
        <f>ROUND(I347*H347,2)</f>
        <v>0</v>
      </c>
      <c r="K347" s="285" t="s">
        <v>143</v>
      </c>
      <c r="L347" s="290"/>
      <c r="M347" s="291" t="s">
        <v>1</v>
      </c>
      <c r="N347" s="292" t="s">
        <v>44</v>
      </c>
      <c r="O347" s="92"/>
      <c r="P347" s="228">
        <f>O347*H347</f>
        <v>0</v>
      </c>
      <c r="Q347" s="228">
        <v>0.20000000000000001</v>
      </c>
      <c r="R347" s="228">
        <f>Q347*H347</f>
        <v>0.74160000000000004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195</v>
      </c>
      <c r="AT347" s="230" t="s">
        <v>320</v>
      </c>
      <c r="AU347" s="230" t="s">
        <v>88</v>
      </c>
      <c r="AY347" s="18" t="s">
        <v>137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21</v>
      </c>
      <c r="BK347" s="231">
        <f>ROUND(I347*H347,2)</f>
        <v>0</v>
      </c>
      <c r="BL347" s="18" t="s">
        <v>144</v>
      </c>
      <c r="BM347" s="230" t="s">
        <v>464</v>
      </c>
    </row>
    <row r="348" s="2" customFormat="1">
      <c r="A348" s="39"/>
      <c r="B348" s="40"/>
      <c r="C348" s="41"/>
      <c r="D348" s="232" t="s">
        <v>146</v>
      </c>
      <c r="E348" s="41"/>
      <c r="F348" s="233" t="s">
        <v>463</v>
      </c>
      <c r="G348" s="41"/>
      <c r="H348" s="41"/>
      <c r="I348" s="234"/>
      <c r="J348" s="41"/>
      <c r="K348" s="41"/>
      <c r="L348" s="45"/>
      <c r="M348" s="235"/>
      <c r="N348" s="236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146</v>
      </c>
      <c r="AU348" s="18" t="s">
        <v>88</v>
      </c>
    </row>
    <row r="349" s="14" customFormat="1">
      <c r="A349" s="14"/>
      <c r="B349" s="249"/>
      <c r="C349" s="250"/>
      <c r="D349" s="232" t="s">
        <v>150</v>
      </c>
      <c r="E349" s="250"/>
      <c r="F349" s="252" t="s">
        <v>465</v>
      </c>
      <c r="G349" s="250"/>
      <c r="H349" s="253">
        <v>3.7080000000000002</v>
      </c>
      <c r="I349" s="254"/>
      <c r="J349" s="250"/>
      <c r="K349" s="250"/>
      <c r="L349" s="255"/>
      <c r="M349" s="256"/>
      <c r="N349" s="257"/>
      <c r="O349" s="257"/>
      <c r="P349" s="257"/>
      <c r="Q349" s="257"/>
      <c r="R349" s="257"/>
      <c r="S349" s="257"/>
      <c r="T349" s="25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9" t="s">
        <v>150</v>
      </c>
      <c r="AU349" s="259" t="s">
        <v>88</v>
      </c>
      <c r="AV349" s="14" t="s">
        <v>88</v>
      </c>
      <c r="AW349" s="14" t="s">
        <v>4</v>
      </c>
      <c r="AX349" s="14" t="s">
        <v>21</v>
      </c>
      <c r="AY349" s="259" t="s">
        <v>137</v>
      </c>
    </row>
    <row r="350" s="2" customFormat="1" ht="37.8" customHeight="1">
      <c r="A350" s="39"/>
      <c r="B350" s="40"/>
      <c r="C350" s="219" t="s">
        <v>466</v>
      </c>
      <c r="D350" s="219" t="s">
        <v>139</v>
      </c>
      <c r="E350" s="220" t="s">
        <v>467</v>
      </c>
      <c r="F350" s="221" t="s">
        <v>468</v>
      </c>
      <c r="G350" s="222" t="s">
        <v>290</v>
      </c>
      <c r="H350" s="223">
        <v>1</v>
      </c>
      <c r="I350" s="224"/>
      <c r="J350" s="225">
        <f>ROUND(I350*H350,2)</f>
        <v>0</v>
      </c>
      <c r="K350" s="221" t="s">
        <v>1</v>
      </c>
      <c r="L350" s="45"/>
      <c r="M350" s="226" t="s">
        <v>1</v>
      </c>
      <c r="N350" s="227" t="s">
        <v>44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263</v>
      </c>
      <c r="AT350" s="230" t="s">
        <v>139</v>
      </c>
      <c r="AU350" s="230" t="s">
        <v>88</v>
      </c>
      <c r="AY350" s="18" t="s">
        <v>137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21</v>
      </c>
      <c r="BK350" s="231">
        <f>ROUND(I350*H350,2)</f>
        <v>0</v>
      </c>
      <c r="BL350" s="18" t="s">
        <v>263</v>
      </c>
      <c r="BM350" s="230" t="s">
        <v>469</v>
      </c>
    </row>
    <row r="351" s="2" customFormat="1">
      <c r="A351" s="39"/>
      <c r="B351" s="40"/>
      <c r="C351" s="41"/>
      <c r="D351" s="232" t="s">
        <v>146</v>
      </c>
      <c r="E351" s="41"/>
      <c r="F351" s="233" t="s">
        <v>468</v>
      </c>
      <c r="G351" s="41"/>
      <c r="H351" s="41"/>
      <c r="I351" s="234"/>
      <c r="J351" s="41"/>
      <c r="K351" s="41"/>
      <c r="L351" s="45"/>
      <c r="M351" s="235"/>
      <c r="N351" s="236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146</v>
      </c>
      <c r="AU351" s="18" t="s">
        <v>88</v>
      </c>
    </row>
    <row r="352" s="12" customFormat="1" ht="22.8" customHeight="1">
      <c r="A352" s="12"/>
      <c r="B352" s="203"/>
      <c r="C352" s="204"/>
      <c r="D352" s="205" t="s">
        <v>78</v>
      </c>
      <c r="E352" s="217" t="s">
        <v>88</v>
      </c>
      <c r="F352" s="217" t="s">
        <v>470</v>
      </c>
      <c r="G352" s="204"/>
      <c r="H352" s="204"/>
      <c r="I352" s="207"/>
      <c r="J352" s="218">
        <f>BK352</f>
        <v>0</v>
      </c>
      <c r="K352" s="204"/>
      <c r="L352" s="209"/>
      <c r="M352" s="210"/>
      <c r="N352" s="211"/>
      <c r="O352" s="211"/>
      <c r="P352" s="212">
        <f>SUM(P353:P364)</f>
        <v>0</v>
      </c>
      <c r="Q352" s="211"/>
      <c r="R352" s="212">
        <f>SUM(R353:R364)</f>
        <v>56.092102400000009</v>
      </c>
      <c r="S352" s="211"/>
      <c r="T352" s="213">
        <f>SUM(T353:T364)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4" t="s">
        <v>21</v>
      </c>
      <c r="AT352" s="215" t="s">
        <v>78</v>
      </c>
      <c r="AU352" s="215" t="s">
        <v>21</v>
      </c>
      <c r="AY352" s="214" t="s">
        <v>137</v>
      </c>
      <c r="BK352" s="216">
        <f>SUM(BK353:BK364)</f>
        <v>0</v>
      </c>
    </row>
    <row r="353" s="2" customFormat="1" ht="37.8" customHeight="1">
      <c r="A353" s="39"/>
      <c r="B353" s="40"/>
      <c r="C353" s="219" t="s">
        <v>471</v>
      </c>
      <c r="D353" s="219" t="s">
        <v>139</v>
      </c>
      <c r="E353" s="220" t="s">
        <v>472</v>
      </c>
      <c r="F353" s="221" t="s">
        <v>473</v>
      </c>
      <c r="G353" s="222" t="s">
        <v>212</v>
      </c>
      <c r="H353" s="223">
        <v>273</v>
      </c>
      <c r="I353" s="224"/>
      <c r="J353" s="225">
        <f>ROUND(I353*H353,2)</f>
        <v>0</v>
      </c>
      <c r="K353" s="221" t="s">
        <v>1</v>
      </c>
      <c r="L353" s="45"/>
      <c r="M353" s="226" t="s">
        <v>1</v>
      </c>
      <c r="N353" s="227" t="s">
        <v>44</v>
      </c>
      <c r="O353" s="92"/>
      <c r="P353" s="228">
        <f>O353*H353</f>
        <v>0</v>
      </c>
      <c r="Q353" s="228">
        <v>0.20469000000000001</v>
      </c>
      <c r="R353" s="228">
        <f>Q353*H353</f>
        <v>55.880370000000006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144</v>
      </c>
      <c r="AT353" s="230" t="s">
        <v>139</v>
      </c>
      <c r="AU353" s="230" t="s">
        <v>88</v>
      </c>
      <c r="AY353" s="18" t="s">
        <v>137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21</v>
      </c>
      <c r="BK353" s="231">
        <f>ROUND(I353*H353,2)</f>
        <v>0</v>
      </c>
      <c r="BL353" s="18" t="s">
        <v>144</v>
      </c>
      <c r="BM353" s="230" t="s">
        <v>474</v>
      </c>
    </row>
    <row r="354" s="2" customFormat="1">
      <c r="A354" s="39"/>
      <c r="B354" s="40"/>
      <c r="C354" s="41"/>
      <c r="D354" s="232" t="s">
        <v>146</v>
      </c>
      <c r="E354" s="41"/>
      <c r="F354" s="233" t="s">
        <v>473</v>
      </c>
      <c r="G354" s="41"/>
      <c r="H354" s="41"/>
      <c r="I354" s="234"/>
      <c r="J354" s="41"/>
      <c r="K354" s="41"/>
      <c r="L354" s="45"/>
      <c r="M354" s="235"/>
      <c r="N354" s="236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146</v>
      </c>
      <c r="AU354" s="18" t="s">
        <v>88</v>
      </c>
    </row>
    <row r="355" s="13" customFormat="1">
      <c r="A355" s="13"/>
      <c r="B355" s="239"/>
      <c r="C355" s="240"/>
      <c r="D355" s="232" t="s">
        <v>150</v>
      </c>
      <c r="E355" s="241" t="s">
        <v>1</v>
      </c>
      <c r="F355" s="242" t="s">
        <v>475</v>
      </c>
      <c r="G355" s="240"/>
      <c r="H355" s="241" t="s">
        <v>1</v>
      </c>
      <c r="I355" s="243"/>
      <c r="J355" s="240"/>
      <c r="K355" s="240"/>
      <c r="L355" s="244"/>
      <c r="M355" s="245"/>
      <c r="N355" s="246"/>
      <c r="O355" s="246"/>
      <c r="P355" s="246"/>
      <c r="Q355" s="246"/>
      <c r="R355" s="246"/>
      <c r="S355" s="246"/>
      <c r="T355" s="24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8" t="s">
        <v>150</v>
      </c>
      <c r="AU355" s="248" t="s">
        <v>88</v>
      </c>
      <c r="AV355" s="13" t="s">
        <v>21</v>
      </c>
      <c r="AW355" s="13" t="s">
        <v>36</v>
      </c>
      <c r="AX355" s="13" t="s">
        <v>79</v>
      </c>
      <c r="AY355" s="248" t="s">
        <v>137</v>
      </c>
    </row>
    <row r="356" s="14" customFormat="1">
      <c r="A356" s="14"/>
      <c r="B356" s="249"/>
      <c r="C356" s="250"/>
      <c r="D356" s="232" t="s">
        <v>150</v>
      </c>
      <c r="E356" s="251" t="s">
        <v>1</v>
      </c>
      <c r="F356" s="252" t="s">
        <v>476</v>
      </c>
      <c r="G356" s="250"/>
      <c r="H356" s="253">
        <v>273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9" t="s">
        <v>150</v>
      </c>
      <c r="AU356" s="259" t="s">
        <v>88</v>
      </c>
      <c r="AV356" s="14" t="s">
        <v>88</v>
      </c>
      <c r="AW356" s="14" t="s">
        <v>36</v>
      </c>
      <c r="AX356" s="14" t="s">
        <v>21</v>
      </c>
      <c r="AY356" s="259" t="s">
        <v>137</v>
      </c>
    </row>
    <row r="357" s="2" customFormat="1" ht="24.15" customHeight="1">
      <c r="A357" s="39"/>
      <c r="B357" s="40"/>
      <c r="C357" s="219" t="s">
        <v>477</v>
      </c>
      <c r="D357" s="219" t="s">
        <v>139</v>
      </c>
      <c r="E357" s="220" t="s">
        <v>478</v>
      </c>
      <c r="F357" s="221" t="s">
        <v>479</v>
      </c>
      <c r="G357" s="222" t="s">
        <v>142</v>
      </c>
      <c r="H357" s="223">
        <v>369</v>
      </c>
      <c r="I357" s="224"/>
      <c r="J357" s="225">
        <f>ROUND(I357*H357,2)</f>
        <v>0</v>
      </c>
      <c r="K357" s="221" t="s">
        <v>143</v>
      </c>
      <c r="L357" s="45"/>
      <c r="M357" s="226" t="s">
        <v>1</v>
      </c>
      <c r="N357" s="227" t="s">
        <v>44</v>
      </c>
      <c r="O357" s="92"/>
      <c r="P357" s="228">
        <f>O357*H357</f>
        <v>0</v>
      </c>
      <c r="Q357" s="228">
        <v>0.00010000000000000001</v>
      </c>
      <c r="R357" s="228">
        <f>Q357*H357</f>
        <v>0.036900000000000002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144</v>
      </c>
      <c r="AT357" s="230" t="s">
        <v>139</v>
      </c>
      <c r="AU357" s="230" t="s">
        <v>88</v>
      </c>
      <c r="AY357" s="18" t="s">
        <v>137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21</v>
      </c>
      <c r="BK357" s="231">
        <f>ROUND(I357*H357,2)</f>
        <v>0</v>
      </c>
      <c r="BL357" s="18" t="s">
        <v>144</v>
      </c>
      <c r="BM357" s="230" t="s">
        <v>480</v>
      </c>
    </row>
    <row r="358" s="2" customFormat="1">
      <c r="A358" s="39"/>
      <c r="B358" s="40"/>
      <c r="C358" s="41"/>
      <c r="D358" s="232" t="s">
        <v>146</v>
      </c>
      <c r="E358" s="41"/>
      <c r="F358" s="233" t="s">
        <v>481</v>
      </c>
      <c r="G358" s="41"/>
      <c r="H358" s="41"/>
      <c r="I358" s="234"/>
      <c r="J358" s="41"/>
      <c r="K358" s="41"/>
      <c r="L358" s="45"/>
      <c r="M358" s="235"/>
      <c r="N358" s="236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146</v>
      </c>
      <c r="AU358" s="18" t="s">
        <v>88</v>
      </c>
    </row>
    <row r="359" s="2" customFormat="1">
      <c r="A359" s="39"/>
      <c r="B359" s="40"/>
      <c r="C359" s="41"/>
      <c r="D359" s="237" t="s">
        <v>148</v>
      </c>
      <c r="E359" s="41"/>
      <c r="F359" s="238" t="s">
        <v>482</v>
      </c>
      <c r="G359" s="41"/>
      <c r="H359" s="41"/>
      <c r="I359" s="234"/>
      <c r="J359" s="41"/>
      <c r="K359" s="41"/>
      <c r="L359" s="45"/>
      <c r="M359" s="235"/>
      <c r="N359" s="236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148</v>
      </c>
      <c r="AU359" s="18" t="s">
        <v>88</v>
      </c>
    </row>
    <row r="360" s="13" customFormat="1">
      <c r="A360" s="13"/>
      <c r="B360" s="239"/>
      <c r="C360" s="240"/>
      <c r="D360" s="232" t="s">
        <v>150</v>
      </c>
      <c r="E360" s="241" t="s">
        <v>1</v>
      </c>
      <c r="F360" s="242" t="s">
        <v>483</v>
      </c>
      <c r="G360" s="240"/>
      <c r="H360" s="241" t="s">
        <v>1</v>
      </c>
      <c r="I360" s="243"/>
      <c r="J360" s="240"/>
      <c r="K360" s="240"/>
      <c r="L360" s="244"/>
      <c r="M360" s="245"/>
      <c r="N360" s="246"/>
      <c r="O360" s="246"/>
      <c r="P360" s="246"/>
      <c r="Q360" s="246"/>
      <c r="R360" s="246"/>
      <c r="S360" s="246"/>
      <c r="T360" s="24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8" t="s">
        <v>150</v>
      </c>
      <c r="AU360" s="248" t="s">
        <v>88</v>
      </c>
      <c r="AV360" s="13" t="s">
        <v>21</v>
      </c>
      <c r="AW360" s="13" t="s">
        <v>36</v>
      </c>
      <c r="AX360" s="13" t="s">
        <v>79</v>
      </c>
      <c r="AY360" s="248" t="s">
        <v>137</v>
      </c>
    </row>
    <row r="361" s="14" customFormat="1">
      <c r="A361" s="14"/>
      <c r="B361" s="249"/>
      <c r="C361" s="250"/>
      <c r="D361" s="232" t="s">
        <v>150</v>
      </c>
      <c r="E361" s="251" t="s">
        <v>1</v>
      </c>
      <c r="F361" s="252" t="s">
        <v>484</v>
      </c>
      <c r="G361" s="250"/>
      <c r="H361" s="253">
        <v>369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9" t="s">
        <v>150</v>
      </c>
      <c r="AU361" s="259" t="s">
        <v>88</v>
      </c>
      <c r="AV361" s="14" t="s">
        <v>88</v>
      </c>
      <c r="AW361" s="14" t="s">
        <v>36</v>
      </c>
      <c r="AX361" s="14" t="s">
        <v>21</v>
      </c>
      <c r="AY361" s="259" t="s">
        <v>137</v>
      </c>
    </row>
    <row r="362" s="2" customFormat="1" ht="24.15" customHeight="1">
      <c r="A362" s="39"/>
      <c r="B362" s="40"/>
      <c r="C362" s="283" t="s">
        <v>485</v>
      </c>
      <c r="D362" s="283" t="s">
        <v>320</v>
      </c>
      <c r="E362" s="284" t="s">
        <v>486</v>
      </c>
      <c r="F362" s="285" t="s">
        <v>487</v>
      </c>
      <c r="G362" s="286" t="s">
        <v>142</v>
      </c>
      <c r="H362" s="287">
        <v>437.08100000000002</v>
      </c>
      <c r="I362" s="288"/>
      <c r="J362" s="289">
        <f>ROUND(I362*H362,2)</f>
        <v>0</v>
      </c>
      <c r="K362" s="285" t="s">
        <v>143</v>
      </c>
      <c r="L362" s="290"/>
      <c r="M362" s="291" t="s">
        <v>1</v>
      </c>
      <c r="N362" s="292" t="s">
        <v>44</v>
      </c>
      <c r="O362" s="92"/>
      <c r="P362" s="228">
        <f>O362*H362</f>
        <v>0</v>
      </c>
      <c r="Q362" s="228">
        <v>0.00040000000000000002</v>
      </c>
      <c r="R362" s="228">
        <f>Q362*H362</f>
        <v>0.17483240000000003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359</v>
      </c>
      <c r="AT362" s="230" t="s">
        <v>320</v>
      </c>
      <c r="AU362" s="230" t="s">
        <v>88</v>
      </c>
      <c r="AY362" s="18" t="s">
        <v>137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21</v>
      </c>
      <c r="BK362" s="231">
        <f>ROUND(I362*H362,2)</f>
        <v>0</v>
      </c>
      <c r="BL362" s="18" t="s">
        <v>359</v>
      </c>
      <c r="BM362" s="230" t="s">
        <v>488</v>
      </c>
    </row>
    <row r="363" s="2" customFormat="1">
      <c r="A363" s="39"/>
      <c r="B363" s="40"/>
      <c r="C363" s="41"/>
      <c r="D363" s="232" t="s">
        <v>146</v>
      </c>
      <c r="E363" s="41"/>
      <c r="F363" s="233" t="s">
        <v>487</v>
      </c>
      <c r="G363" s="41"/>
      <c r="H363" s="41"/>
      <c r="I363" s="234"/>
      <c r="J363" s="41"/>
      <c r="K363" s="41"/>
      <c r="L363" s="45"/>
      <c r="M363" s="235"/>
      <c r="N363" s="23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146</v>
      </c>
      <c r="AU363" s="18" t="s">
        <v>88</v>
      </c>
    </row>
    <row r="364" s="14" customFormat="1">
      <c r="A364" s="14"/>
      <c r="B364" s="249"/>
      <c r="C364" s="250"/>
      <c r="D364" s="232" t="s">
        <v>150</v>
      </c>
      <c r="E364" s="250"/>
      <c r="F364" s="252" t="s">
        <v>489</v>
      </c>
      <c r="G364" s="250"/>
      <c r="H364" s="253">
        <v>437.08100000000002</v>
      </c>
      <c r="I364" s="254"/>
      <c r="J364" s="250"/>
      <c r="K364" s="250"/>
      <c r="L364" s="255"/>
      <c r="M364" s="256"/>
      <c r="N364" s="257"/>
      <c r="O364" s="257"/>
      <c r="P364" s="257"/>
      <c r="Q364" s="257"/>
      <c r="R364" s="257"/>
      <c r="S364" s="257"/>
      <c r="T364" s="25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9" t="s">
        <v>150</v>
      </c>
      <c r="AU364" s="259" t="s">
        <v>88</v>
      </c>
      <c r="AV364" s="14" t="s">
        <v>88</v>
      </c>
      <c r="AW364" s="14" t="s">
        <v>4</v>
      </c>
      <c r="AX364" s="14" t="s">
        <v>21</v>
      </c>
      <c r="AY364" s="259" t="s">
        <v>137</v>
      </c>
    </row>
    <row r="365" s="12" customFormat="1" ht="22.8" customHeight="1">
      <c r="A365" s="12"/>
      <c r="B365" s="203"/>
      <c r="C365" s="204"/>
      <c r="D365" s="205" t="s">
        <v>78</v>
      </c>
      <c r="E365" s="217" t="s">
        <v>144</v>
      </c>
      <c r="F365" s="217" t="s">
        <v>490</v>
      </c>
      <c r="G365" s="204"/>
      <c r="H365" s="204"/>
      <c r="I365" s="207"/>
      <c r="J365" s="218">
        <f>BK365</f>
        <v>0</v>
      </c>
      <c r="K365" s="204"/>
      <c r="L365" s="209"/>
      <c r="M365" s="210"/>
      <c r="N365" s="211"/>
      <c r="O365" s="211"/>
      <c r="P365" s="212">
        <f>P366+SUM(P367:P372)</f>
        <v>0</v>
      </c>
      <c r="Q365" s="211"/>
      <c r="R365" s="212">
        <f>R366+SUM(R367:R372)</f>
        <v>62.467516800000006</v>
      </c>
      <c r="S365" s="211"/>
      <c r="T365" s="213">
        <f>T366+SUM(T367:T372)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4" t="s">
        <v>21</v>
      </c>
      <c r="AT365" s="215" t="s">
        <v>78</v>
      </c>
      <c r="AU365" s="215" t="s">
        <v>21</v>
      </c>
      <c r="AY365" s="214" t="s">
        <v>137</v>
      </c>
      <c r="BK365" s="216">
        <f>BK366+SUM(BK367:BK372)</f>
        <v>0</v>
      </c>
    </row>
    <row r="366" s="2" customFormat="1" ht="16.5" customHeight="1">
      <c r="A366" s="39"/>
      <c r="B366" s="40"/>
      <c r="C366" s="219" t="s">
        <v>491</v>
      </c>
      <c r="D366" s="219" t="s">
        <v>139</v>
      </c>
      <c r="E366" s="220" t="s">
        <v>492</v>
      </c>
      <c r="F366" s="221" t="s">
        <v>493</v>
      </c>
      <c r="G366" s="222" t="s">
        <v>248</v>
      </c>
      <c r="H366" s="223">
        <v>29.34</v>
      </c>
      <c r="I366" s="224"/>
      <c r="J366" s="225">
        <f>ROUND(I366*H366,2)</f>
        <v>0</v>
      </c>
      <c r="K366" s="221" t="s">
        <v>143</v>
      </c>
      <c r="L366" s="45"/>
      <c r="M366" s="226" t="s">
        <v>1</v>
      </c>
      <c r="N366" s="227" t="s">
        <v>44</v>
      </c>
      <c r="O366" s="92"/>
      <c r="P366" s="228">
        <f>O366*H366</f>
        <v>0</v>
      </c>
      <c r="Q366" s="228">
        <v>1.8907700000000001</v>
      </c>
      <c r="R366" s="228">
        <f>Q366*H366</f>
        <v>55.475191800000005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144</v>
      </c>
      <c r="AT366" s="230" t="s">
        <v>139</v>
      </c>
      <c r="AU366" s="230" t="s">
        <v>88</v>
      </c>
      <c r="AY366" s="18" t="s">
        <v>137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21</v>
      </c>
      <c r="BK366" s="231">
        <f>ROUND(I366*H366,2)</f>
        <v>0</v>
      </c>
      <c r="BL366" s="18" t="s">
        <v>144</v>
      </c>
      <c r="BM366" s="230" t="s">
        <v>494</v>
      </c>
    </row>
    <row r="367" s="2" customFormat="1">
      <c r="A367" s="39"/>
      <c r="B367" s="40"/>
      <c r="C367" s="41"/>
      <c r="D367" s="232" t="s">
        <v>146</v>
      </c>
      <c r="E367" s="41"/>
      <c r="F367" s="233" t="s">
        <v>495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146</v>
      </c>
      <c r="AU367" s="18" t="s">
        <v>88</v>
      </c>
    </row>
    <row r="368" s="2" customFormat="1">
      <c r="A368" s="39"/>
      <c r="B368" s="40"/>
      <c r="C368" s="41"/>
      <c r="D368" s="237" t="s">
        <v>148</v>
      </c>
      <c r="E368" s="41"/>
      <c r="F368" s="238" t="s">
        <v>496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148</v>
      </c>
      <c r="AU368" s="18" t="s">
        <v>88</v>
      </c>
    </row>
    <row r="369" s="13" customFormat="1">
      <c r="A369" s="13"/>
      <c r="B369" s="239"/>
      <c r="C369" s="240"/>
      <c r="D369" s="232" t="s">
        <v>150</v>
      </c>
      <c r="E369" s="241" t="s">
        <v>1</v>
      </c>
      <c r="F369" s="242" t="s">
        <v>497</v>
      </c>
      <c r="G369" s="240"/>
      <c r="H369" s="241" t="s">
        <v>1</v>
      </c>
      <c r="I369" s="243"/>
      <c r="J369" s="240"/>
      <c r="K369" s="240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150</v>
      </c>
      <c r="AU369" s="248" t="s">
        <v>88</v>
      </c>
      <c r="AV369" s="13" t="s">
        <v>21</v>
      </c>
      <c r="AW369" s="13" t="s">
        <v>36</v>
      </c>
      <c r="AX369" s="13" t="s">
        <v>79</v>
      </c>
      <c r="AY369" s="248" t="s">
        <v>137</v>
      </c>
    </row>
    <row r="370" s="13" customFormat="1">
      <c r="A370" s="13"/>
      <c r="B370" s="239"/>
      <c r="C370" s="240"/>
      <c r="D370" s="232" t="s">
        <v>150</v>
      </c>
      <c r="E370" s="241" t="s">
        <v>1</v>
      </c>
      <c r="F370" s="242" t="s">
        <v>498</v>
      </c>
      <c r="G370" s="240"/>
      <c r="H370" s="241" t="s">
        <v>1</v>
      </c>
      <c r="I370" s="243"/>
      <c r="J370" s="240"/>
      <c r="K370" s="240"/>
      <c r="L370" s="244"/>
      <c r="M370" s="245"/>
      <c r="N370" s="246"/>
      <c r="O370" s="246"/>
      <c r="P370" s="246"/>
      <c r="Q370" s="246"/>
      <c r="R370" s="246"/>
      <c r="S370" s="246"/>
      <c r="T370" s="24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8" t="s">
        <v>150</v>
      </c>
      <c r="AU370" s="248" t="s">
        <v>88</v>
      </c>
      <c r="AV370" s="13" t="s">
        <v>21</v>
      </c>
      <c r="AW370" s="13" t="s">
        <v>36</v>
      </c>
      <c r="AX370" s="13" t="s">
        <v>79</v>
      </c>
      <c r="AY370" s="248" t="s">
        <v>137</v>
      </c>
    </row>
    <row r="371" s="14" customFormat="1">
      <c r="A371" s="14"/>
      <c r="B371" s="249"/>
      <c r="C371" s="250"/>
      <c r="D371" s="232" t="s">
        <v>150</v>
      </c>
      <c r="E371" s="251" t="s">
        <v>1</v>
      </c>
      <c r="F371" s="252" t="s">
        <v>499</v>
      </c>
      <c r="G371" s="250"/>
      <c r="H371" s="253">
        <v>29.34</v>
      </c>
      <c r="I371" s="254"/>
      <c r="J371" s="250"/>
      <c r="K371" s="250"/>
      <c r="L371" s="255"/>
      <c r="M371" s="256"/>
      <c r="N371" s="257"/>
      <c r="O371" s="257"/>
      <c r="P371" s="257"/>
      <c r="Q371" s="257"/>
      <c r="R371" s="257"/>
      <c r="S371" s="257"/>
      <c r="T371" s="25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9" t="s">
        <v>150</v>
      </c>
      <c r="AU371" s="259" t="s">
        <v>88</v>
      </c>
      <c r="AV371" s="14" t="s">
        <v>88</v>
      </c>
      <c r="AW371" s="14" t="s">
        <v>36</v>
      </c>
      <c r="AX371" s="14" t="s">
        <v>21</v>
      </c>
      <c r="AY371" s="259" t="s">
        <v>137</v>
      </c>
    </row>
    <row r="372" s="12" customFormat="1" ht="20.88" customHeight="1">
      <c r="A372" s="12"/>
      <c r="B372" s="203"/>
      <c r="C372" s="204"/>
      <c r="D372" s="205" t="s">
        <v>78</v>
      </c>
      <c r="E372" s="217" t="s">
        <v>448</v>
      </c>
      <c r="F372" s="217" t="s">
        <v>500</v>
      </c>
      <c r="G372" s="204"/>
      <c r="H372" s="204"/>
      <c r="I372" s="207"/>
      <c r="J372" s="218">
        <f>BK372</f>
        <v>0</v>
      </c>
      <c r="K372" s="204"/>
      <c r="L372" s="209"/>
      <c r="M372" s="210"/>
      <c r="N372" s="211"/>
      <c r="O372" s="211"/>
      <c r="P372" s="212">
        <f>SUM(P373:P404)</f>
        <v>0</v>
      </c>
      <c r="Q372" s="211"/>
      <c r="R372" s="212">
        <f>SUM(R373:R404)</f>
        <v>6.9923250000000001</v>
      </c>
      <c r="S372" s="211"/>
      <c r="T372" s="213">
        <f>SUM(T373:T404)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4" t="s">
        <v>21</v>
      </c>
      <c r="AT372" s="215" t="s">
        <v>78</v>
      </c>
      <c r="AU372" s="215" t="s">
        <v>88</v>
      </c>
      <c r="AY372" s="214" t="s">
        <v>137</v>
      </c>
      <c r="BK372" s="216">
        <f>SUM(BK373:BK404)</f>
        <v>0</v>
      </c>
    </row>
    <row r="373" s="2" customFormat="1" ht="33" customHeight="1">
      <c r="A373" s="39"/>
      <c r="B373" s="40"/>
      <c r="C373" s="219" t="s">
        <v>501</v>
      </c>
      <c r="D373" s="219" t="s">
        <v>139</v>
      </c>
      <c r="E373" s="220" t="s">
        <v>502</v>
      </c>
      <c r="F373" s="221" t="s">
        <v>503</v>
      </c>
      <c r="G373" s="222" t="s">
        <v>212</v>
      </c>
      <c r="H373" s="223">
        <v>40.5</v>
      </c>
      <c r="I373" s="224"/>
      <c r="J373" s="225">
        <f>ROUND(I373*H373,2)</f>
        <v>0</v>
      </c>
      <c r="K373" s="221" t="s">
        <v>143</v>
      </c>
      <c r="L373" s="45"/>
      <c r="M373" s="226" t="s">
        <v>1</v>
      </c>
      <c r="N373" s="227" t="s">
        <v>44</v>
      </c>
      <c r="O373" s="92"/>
      <c r="P373" s="228">
        <f>O373*H373</f>
        <v>0</v>
      </c>
      <c r="Q373" s="228">
        <v>0.03465</v>
      </c>
      <c r="R373" s="228">
        <f>Q373*H373</f>
        <v>1.4033249999999999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144</v>
      </c>
      <c r="AT373" s="230" t="s">
        <v>139</v>
      </c>
      <c r="AU373" s="230" t="s">
        <v>159</v>
      </c>
      <c r="AY373" s="18" t="s">
        <v>137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21</v>
      </c>
      <c r="BK373" s="231">
        <f>ROUND(I373*H373,2)</f>
        <v>0</v>
      </c>
      <c r="BL373" s="18" t="s">
        <v>144</v>
      </c>
      <c r="BM373" s="230" t="s">
        <v>504</v>
      </c>
    </row>
    <row r="374" s="2" customFormat="1">
      <c r="A374" s="39"/>
      <c r="B374" s="40"/>
      <c r="C374" s="41"/>
      <c r="D374" s="232" t="s">
        <v>146</v>
      </c>
      <c r="E374" s="41"/>
      <c r="F374" s="233" t="s">
        <v>505</v>
      </c>
      <c r="G374" s="41"/>
      <c r="H374" s="41"/>
      <c r="I374" s="234"/>
      <c r="J374" s="41"/>
      <c r="K374" s="41"/>
      <c r="L374" s="45"/>
      <c r="M374" s="235"/>
      <c r="N374" s="23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146</v>
      </c>
      <c r="AU374" s="18" t="s">
        <v>159</v>
      </c>
    </row>
    <row r="375" s="2" customFormat="1">
      <c r="A375" s="39"/>
      <c r="B375" s="40"/>
      <c r="C375" s="41"/>
      <c r="D375" s="237" t="s">
        <v>148</v>
      </c>
      <c r="E375" s="41"/>
      <c r="F375" s="238" t="s">
        <v>506</v>
      </c>
      <c r="G375" s="41"/>
      <c r="H375" s="41"/>
      <c r="I375" s="234"/>
      <c r="J375" s="41"/>
      <c r="K375" s="41"/>
      <c r="L375" s="45"/>
      <c r="M375" s="235"/>
      <c r="N375" s="236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148</v>
      </c>
      <c r="AU375" s="18" t="s">
        <v>159</v>
      </c>
    </row>
    <row r="376" s="13" customFormat="1">
      <c r="A376" s="13"/>
      <c r="B376" s="239"/>
      <c r="C376" s="240"/>
      <c r="D376" s="232" t="s">
        <v>150</v>
      </c>
      <c r="E376" s="241" t="s">
        <v>1</v>
      </c>
      <c r="F376" s="242" t="s">
        <v>507</v>
      </c>
      <c r="G376" s="240"/>
      <c r="H376" s="241" t="s">
        <v>1</v>
      </c>
      <c r="I376" s="243"/>
      <c r="J376" s="240"/>
      <c r="K376" s="240"/>
      <c r="L376" s="244"/>
      <c r="M376" s="245"/>
      <c r="N376" s="246"/>
      <c r="O376" s="246"/>
      <c r="P376" s="246"/>
      <c r="Q376" s="246"/>
      <c r="R376" s="246"/>
      <c r="S376" s="246"/>
      <c r="T376" s="24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8" t="s">
        <v>150</v>
      </c>
      <c r="AU376" s="248" t="s">
        <v>159</v>
      </c>
      <c r="AV376" s="13" t="s">
        <v>21</v>
      </c>
      <c r="AW376" s="13" t="s">
        <v>36</v>
      </c>
      <c r="AX376" s="13" t="s">
        <v>79</v>
      </c>
      <c r="AY376" s="248" t="s">
        <v>137</v>
      </c>
    </row>
    <row r="377" s="13" customFormat="1">
      <c r="A377" s="13"/>
      <c r="B377" s="239"/>
      <c r="C377" s="240"/>
      <c r="D377" s="232" t="s">
        <v>150</v>
      </c>
      <c r="E377" s="241" t="s">
        <v>1</v>
      </c>
      <c r="F377" s="242" t="s">
        <v>508</v>
      </c>
      <c r="G377" s="240"/>
      <c r="H377" s="241" t="s">
        <v>1</v>
      </c>
      <c r="I377" s="243"/>
      <c r="J377" s="240"/>
      <c r="K377" s="240"/>
      <c r="L377" s="244"/>
      <c r="M377" s="245"/>
      <c r="N377" s="246"/>
      <c r="O377" s="246"/>
      <c r="P377" s="246"/>
      <c r="Q377" s="246"/>
      <c r="R377" s="246"/>
      <c r="S377" s="246"/>
      <c r="T377" s="24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8" t="s">
        <v>150</v>
      </c>
      <c r="AU377" s="248" t="s">
        <v>159</v>
      </c>
      <c r="AV377" s="13" t="s">
        <v>21</v>
      </c>
      <c r="AW377" s="13" t="s">
        <v>36</v>
      </c>
      <c r="AX377" s="13" t="s">
        <v>79</v>
      </c>
      <c r="AY377" s="248" t="s">
        <v>137</v>
      </c>
    </row>
    <row r="378" s="14" customFormat="1">
      <c r="A378" s="14"/>
      <c r="B378" s="249"/>
      <c r="C378" s="250"/>
      <c r="D378" s="232" t="s">
        <v>150</v>
      </c>
      <c r="E378" s="251" t="s">
        <v>1</v>
      </c>
      <c r="F378" s="252" t="s">
        <v>509</v>
      </c>
      <c r="G378" s="250"/>
      <c r="H378" s="253">
        <v>6.5999999999999996</v>
      </c>
      <c r="I378" s="254"/>
      <c r="J378" s="250"/>
      <c r="K378" s="250"/>
      <c r="L378" s="255"/>
      <c r="M378" s="256"/>
      <c r="N378" s="257"/>
      <c r="O378" s="257"/>
      <c r="P378" s="257"/>
      <c r="Q378" s="257"/>
      <c r="R378" s="257"/>
      <c r="S378" s="257"/>
      <c r="T378" s="25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9" t="s">
        <v>150</v>
      </c>
      <c r="AU378" s="259" t="s">
        <v>159</v>
      </c>
      <c r="AV378" s="14" t="s">
        <v>88</v>
      </c>
      <c r="AW378" s="14" t="s">
        <v>36</v>
      </c>
      <c r="AX378" s="14" t="s">
        <v>79</v>
      </c>
      <c r="AY378" s="259" t="s">
        <v>137</v>
      </c>
    </row>
    <row r="379" s="14" customFormat="1">
      <c r="A379" s="14"/>
      <c r="B379" s="249"/>
      <c r="C379" s="250"/>
      <c r="D379" s="232" t="s">
        <v>150</v>
      </c>
      <c r="E379" s="251" t="s">
        <v>1</v>
      </c>
      <c r="F379" s="252" t="s">
        <v>510</v>
      </c>
      <c r="G379" s="250"/>
      <c r="H379" s="253">
        <v>3.3999999999999999</v>
      </c>
      <c r="I379" s="254"/>
      <c r="J379" s="250"/>
      <c r="K379" s="250"/>
      <c r="L379" s="255"/>
      <c r="M379" s="256"/>
      <c r="N379" s="257"/>
      <c r="O379" s="257"/>
      <c r="P379" s="257"/>
      <c r="Q379" s="257"/>
      <c r="R379" s="257"/>
      <c r="S379" s="257"/>
      <c r="T379" s="25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9" t="s">
        <v>150</v>
      </c>
      <c r="AU379" s="259" t="s">
        <v>159</v>
      </c>
      <c r="AV379" s="14" t="s">
        <v>88</v>
      </c>
      <c r="AW379" s="14" t="s">
        <v>36</v>
      </c>
      <c r="AX379" s="14" t="s">
        <v>79</v>
      </c>
      <c r="AY379" s="259" t="s">
        <v>137</v>
      </c>
    </row>
    <row r="380" s="14" customFormat="1">
      <c r="A380" s="14"/>
      <c r="B380" s="249"/>
      <c r="C380" s="250"/>
      <c r="D380" s="232" t="s">
        <v>150</v>
      </c>
      <c r="E380" s="251" t="s">
        <v>1</v>
      </c>
      <c r="F380" s="252" t="s">
        <v>511</v>
      </c>
      <c r="G380" s="250"/>
      <c r="H380" s="253">
        <v>0.59999999999999998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150</v>
      </c>
      <c r="AU380" s="259" t="s">
        <v>159</v>
      </c>
      <c r="AV380" s="14" t="s">
        <v>88</v>
      </c>
      <c r="AW380" s="14" t="s">
        <v>36</v>
      </c>
      <c r="AX380" s="14" t="s">
        <v>79</v>
      </c>
      <c r="AY380" s="259" t="s">
        <v>137</v>
      </c>
    </row>
    <row r="381" s="14" customFormat="1">
      <c r="A381" s="14"/>
      <c r="B381" s="249"/>
      <c r="C381" s="250"/>
      <c r="D381" s="232" t="s">
        <v>150</v>
      </c>
      <c r="E381" s="251" t="s">
        <v>1</v>
      </c>
      <c r="F381" s="252" t="s">
        <v>512</v>
      </c>
      <c r="G381" s="250"/>
      <c r="H381" s="253">
        <v>5.0999999999999996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9" t="s">
        <v>150</v>
      </c>
      <c r="AU381" s="259" t="s">
        <v>159</v>
      </c>
      <c r="AV381" s="14" t="s">
        <v>88</v>
      </c>
      <c r="AW381" s="14" t="s">
        <v>36</v>
      </c>
      <c r="AX381" s="14" t="s">
        <v>79</v>
      </c>
      <c r="AY381" s="259" t="s">
        <v>137</v>
      </c>
    </row>
    <row r="382" s="14" customFormat="1">
      <c r="A382" s="14"/>
      <c r="B382" s="249"/>
      <c r="C382" s="250"/>
      <c r="D382" s="232" t="s">
        <v>150</v>
      </c>
      <c r="E382" s="251" t="s">
        <v>1</v>
      </c>
      <c r="F382" s="252" t="s">
        <v>513</v>
      </c>
      <c r="G382" s="250"/>
      <c r="H382" s="253">
        <v>6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9" t="s">
        <v>150</v>
      </c>
      <c r="AU382" s="259" t="s">
        <v>159</v>
      </c>
      <c r="AV382" s="14" t="s">
        <v>88</v>
      </c>
      <c r="AW382" s="14" t="s">
        <v>36</v>
      </c>
      <c r="AX382" s="14" t="s">
        <v>79</v>
      </c>
      <c r="AY382" s="259" t="s">
        <v>137</v>
      </c>
    </row>
    <row r="383" s="14" customFormat="1">
      <c r="A383" s="14"/>
      <c r="B383" s="249"/>
      <c r="C383" s="250"/>
      <c r="D383" s="232" t="s">
        <v>150</v>
      </c>
      <c r="E383" s="251" t="s">
        <v>1</v>
      </c>
      <c r="F383" s="252" t="s">
        <v>514</v>
      </c>
      <c r="G383" s="250"/>
      <c r="H383" s="253">
        <v>4.2000000000000002</v>
      </c>
      <c r="I383" s="254"/>
      <c r="J383" s="250"/>
      <c r="K383" s="250"/>
      <c r="L383" s="255"/>
      <c r="M383" s="256"/>
      <c r="N383" s="257"/>
      <c r="O383" s="257"/>
      <c r="P383" s="257"/>
      <c r="Q383" s="257"/>
      <c r="R383" s="257"/>
      <c r="S383" s="257"/>
      <c r="T383" s="25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9" t="s">
        <v>150</v>
      </c>
      <c r="AU383" s="259" t="s">
        <v>159</v>
      </c>
      <c r="AV383" s="14" t="s">
        <v>88</v>
      </c>
      <c r="AW383" s="14" t="s">
        <v>36</v>
      </c>
      <c r="AX383" s="14" t="s">
        <v>79</v>
      </c>
      <c r="AY383" s="259" t="s">
        <v>137</v>
      </c>
    </row>
    <row r="384" s="14" customFormat="1">
      <c r="A384" s="14"/>
      <c r="B384" s="249"/>
      <c r="C384" s="250"/>
      <c r="D384" s="232" t="s">
        <v>150</v>
      </c>
      <c r="E384" s="251" t="s">
        <v>1</v>
      </c>
      <c r="F384" s="252" t="s">
        <v>512</v>
      </c>
      <c r="G384" s="250"/>
      <c r="H384" s="253">
        <v>5.0999999999999996</v>
      </c>
      <c r="I384" s="254"/>
      <c r="J384" s="250"/>
      <c r="K384" s="250"/>
      <c r="L384" s="255"/>
      <c r="M384" s="256"/>
      <c r="N384" s="257"/>
      <c r="O384" s="257"/>
      <c r="P384" s="257"/>
      <c r="Q384" s="257"/>
      <c r="R384" s="257"/>
      <c r="S384" s="257"/>
      <c r="T384" s="25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9" t="s">
        <v>150</v>
      </c>
      <c r="AU384" s="259" t="s">
        <v>159</v>
      </c>
      <c r="AV384" s="14" t="s">
        <v>88</v>
      </c>
      <c r="AW384" s="14" t="s">
        <v>36</v>
      </c>
      <c r="AX384" s="14" t="s">
        <v>79</v>
      </c>
      <c r="AY384" s="259" t="s">
        <v>137</v>
      </c>
    </row>
    <row r="385" s="14" customFormat="1">
      <c r="A385" s="14"/>
      <c r="B385" s="249"/>
      <c r="C385" s="250"/>
      <c r="D385" s="232" t="s">
        <v>150</v>
      </c>
      <c r="E385" s="251" t="s">
        <v>1</v>
      </c>
      <c r="F385" s="252" t="s">
        <v>515</v>
      </c>
      <c r="G385" s="250"/>
      <c r="H385" s="253">
        <v>2.5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9" t="s">
        <v>150</v>
      </c>
      <c r="AU385" s="259" t="s">
        <v>159</v>
      </c>
      <c r="AV385" s="14" t="s">
        <v>88</v>
      </c>
      <c r="AW385" s="14" t="s">
        <v>36</v>
      </c>
      <c r="AX385" s="14" t="s">
        <v>79</v>
      </c>
      <c r="AY385" s="259" t="s">
        <v>137</v>
      </c>
    </row>
    <row r="386" s="16" customFormat="1">
      <c r="A386" s="16"/>
      <c r="B386" s="272"/>
      <c r="C386" s="273"/>
      <c r="D386" s="232" t="s">
        <v>150</v>
      </c>
      <c r="E386" s="274" t="s">
        <v>1</v>
      </c>
      <c r="F386" s="275" t="s">
        <v>303</v>
      </c>
      <c r="G386" s="273"/>
      <c r="H386" s="276">
        <v>33.5</v>
      </c>
      <c r="I386" s="277"/>
      <c r="J386" s="273"/>
      <c r="K386" s="273"/>
      <c r="L386" s="278"/>
      <c r="M386" s="279"/>
      <c r="N386" s="280"/>
      <c r="O386" s="280"/>
      <c r="P386" s="280"/>
      <c r="Q386" s="280"/>
      <c r="R386" s="280"/>
      <c r="S386" s="280"/>
      <c r="T386" s="281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82" t="s">
        <v>150</v>
      </c>
      <c r="AU386" s="282" t="s">
        <v>159</v>
      </c>
      <c r="AV386" s="16" t="s">
        <v>159</v>
      </c>
      <c r="AW386" s="16" t="s">
        <v>36</v>
      </c>
      <c r="AX386" s="16" t="s">
        <v>79</v>
      </c>
      <c r="AY386" s="282" t="s">
        <v>137</v>
      </c>
    </row>
    <row r="387" s="13" customFormat="1">
      <c r="A387" s="13"/>
      <c r="B387" s="239"/>
      <c r="C387" s="240"/>
      <c r="D387" s="232" t="s">
        <v>150</v>
      </c>
      <c r="E387" s="241" t="s">
        <v>1</v>
      </c>
      <c r="F387" s="242" t="s">
        <v>516</v>
      </c>
      <c r="G387" s="240"/>
      <c r="H387" s="241" t="s">
        <v>1</v>
      </c>
      <c r="I387" s="243"/>
      <c r="J387" s="240"/>
      <c r="K387" s="240"/>
      <c r="L387" s="244"/>
      <c r="M387" s="245"/>
      <c r="N387" s="246"/>
      <c r="O387" s="246"/>
      <c r="P387" s="246"/>
      <c r="Q387" s="246"/>
      <c r="R387" s="246"/>
      <c r="S387" s="246"/>
      <c r="T387" s="24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8" t="s">
        <v>150</v>
      </c>
      <c r="AU387" s="248" t="s">
        <v>159</v>
      </c>
      <c r="AV387" s="13" t="s">
        <v>21</v>
      </c>
      <c r="AW387" s="13" t="s">
        <v>36</v>
      </c>
      <c r="AX387" s="13" t="s">
        <v>79</v>
      </c>
      <c r="AY387" s="248" t="s">
        <v>137</v>
      </c>
    </row>
    <row r="388" s="14" customFormat="1">
      <c r="A388" s="14"/>
      <c r="B388" s="249"/>
      <c r="C388" s="250"/>
      <c r="D388" s="232" t="s">
        <v>150</v>
      </c>
      <c r="E388" s="251" t="s">
        <v>1</v>
      </c>
      <c r="F388" s="252" t="s">
        <v>517</v>
      </c>
      <c r="G388" s="250"/>
      <c r="H388" s="253">
        <v>7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9" t="s">
        <v>150</v>
      </c>
      <c r="AU388" s="259" t="s">
        <v>159</v>
      </c>
      <c r="AV388" s="14" t="s">
        <v>88</v>
      </c>
      <c r="AW388" s="14" t="s">
        <v>36</v>
      </c>
      <c r="AX388" s="14" t="s">
        <v>79</v>
      </c>
      <c r="AY388" s="259" t="s">
        <v>137</v>
      </c>
    </row>
    <row r="389" s="16" customFormat="1">
      <c r="A389" s="16"/>
      <c r="B389" s="272"/>
      <c r="C389" s="273"/>
      <c r="D389" s="232" t="s">
        <v>150</v>
      </c>
      <c r="E389" s="274" t="s">
        <v>1</v>
      </c>
      <c r="F389" s="275" t="s">
        <v>303</v>
      </c>
      <c r="G389" s="273"/>
      <c r="H389" s="276">
        <v>7</v>
      </c>
      <c r="I389" s="277"/>
      <c r="J389" s="273"/>
      <c r="K389" s="273"/>
      <c r="L389" s="278"/>
      <c r="M389" s="279"/>
      <c r="N389" s="280"/>
      <c r="O389" s="280"/>
      <c r="P389" s="280"/>
      <c r="Q389" s="280"/>
      <c r="R389" s="280"/>
      <c r="S389" s="280"/>
      <c r="T389" s="281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82" t="s">
        <v>150</v>
      </c>
      <c r="AU389" s="282" t="s">
        <v>159</v>
      </c>
      <c r="AV389" s="16" t="s">
        <v>159</v>
      </c>
      <c r="AW389" s="16" t="s">
        <v>36</v>
      </c>
      <c r="AX389" s="16" t="s">
        <v>79</v>
      </c>
      <c r="AY389" s="282" t="s">
        <v>137</v>
      </c>
    </row>
    <row r="390" s="15" customFormat="1">
      <c r="A390" s="15"/>
      <c r="B390" s="260"/>
      <c r="C390" s="261"/>
      <c r="D390" s="232" t="s">
        <v>150</v>
      </c>
      <c r="E390" s="262" t="s">
        <v>1</v>
      </c>
      <c r="F390" s="263" t="s">
        <v>218</v>
      </c>
      <c r="G390" s="261"/>
      <c r="H390" s="264">
        <v>40.5</v>
      </c>
      <c r="I390" s="265"/>
      <c r="J390" s="261"/>
      <c r="K390" s="261"/>
      <c r="L390" s="266"/>
      <c r="M390" s="267"/>
      <c r="N390" s="268"/>
      <c r="O390" s="268"/>
      <c r="P390" s="268"/>
      <c r="Q390" s="268"/>
      <c r="R390" s="268"/>
      <c r="S390" s="268"/>
      <c r="T390" s="269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0" t="s">
        <v>150</v>
      </c>
      <c r="AU390" s="270" t="s">
        <v>159</v>
      </c>
      <c r="AV390" s="15" t="s">
        <v>144</v>
      </c>
      <c r="AW390" s="15" t="s">
        <v>36</v>
      </c>
      <c r="AX390" s="15" t="s">
        <v>21</v>
      </c>
      <c r="AY390" s="270" t="s">
        <v>137</v>
      </c>
    </row>
    <row r="391" s="2" customFormat="1" ht="24.15" customHeight="1">
      <c r="A391" s="39"/>
      <c r="B391" s="40"/>
      <c r="C391" s="283" t="s">
        <v>518</v>
      </c>
      <c r="D391" s="283" t="s">
        <v>320</v>
      </c>
      <c r="E391" s="284" t="s">
        <v>519</v>
      </c>
      <c r="F391" s="285" t="s">
        <v>520</v>
      </c>
      <c r="G391" s="286" t="s">
        <v>155</v>
      </c>
      <c r="H391" s="287">
        <v>33.5</v>
      </c>
      <c r="I391" s="288"/>
      <c r="J391" s="289">
        <f>ROUND(I391*H391,2)</f>
        <v>0</v>
      </c>
      <c r="K391" s="285" t="s">
        <v>1</v>
      </c>
      <c r="L391" s="290"/>
      <c r="M391" s="291" t="s">
        <v>1</v>
      </c>
      <c r="N391" s="292" t="s">
        <v>44</v>
      </c>
      <c r="O391" s="92"/>
      <c r="P391" s="228">
        <f>O391*H391</f>
        <v>0</v>
      </c>
      <c r="Q391" s="228">
        <v>0.13800000000000001</v>
      </c>
      <c r="R391" s="228">
        <f>Q391*H391</f>
        <v>4.6230000000000002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359</v>
      </c>
      <c r="AT391" s="230" t="s">
        <v>320</v>
      </c>
      <c r="AU391" s="230" t="s">
        <v>159</v>
      </c>
      <c r="AY391" s="18" t="s">
        <v>137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21</v>
      </c>
      <c r="BK391" s="231">
        <f>ROUND(I391*H391,2)</f>
        <v>0</v>
      </c>
      <c r="BL391" s="18" t="s">
        <v>359</v>
      </c>
      <c r="BM391" s="230" t="s">
        <v>521</v>
      </c>
    </row>
    <row r="392" s="2" customFormat="1">
      <c r="A392" s="39"/>
      <c r="B392" s="40"/>
      <c r="C392" s="41"/>
      <c r="D392" s="232" t="s">
        <v>146</v>
      </c>
      <c r="E392" s="41"/>
      <c r="F392" s="233" t="s">
        <v>520</v>
      </c>
      <c r="G392" s="41"/>
      <c r="H392" s="41"/>
      <c r="I392" s="234"/>
      <c r="J392" s="41"/>
      <c r="K392" s="41"/>
      <c r="L392" s="45"/>
      <c r="M392" s="235"/>
      <c r="N392" s="236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146</v>
      </c>
      <c r="AU392" s="18" t="s">
        <v>159</v>
      </c>
    </row>
    <row r="393" s="14" customFormat="1">
      <c r="A393" s="14"/>
      <c r="B393" s="249"/>
      <c r="C393" s="250"/>
      <c r="D393" s="232" t="s">
        <v>150</v>
      </c>
      <c r="E393" s="251" t="s">
        <v>1</v>
      </c>
      <c r="F393" s="252" t="s">
        <v>509</v>
      </c>
      <c r="G393" s="250"/>
      <c r="H393" s="253">
        <v>6.5999999999999996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9" t="s">
        <v>150</v>
      </c>
      <c r="AU393" s="259" t="s">
        <v>159</v>
      </c>
      <c r="AV393" s="14" t="s">
        <v>88</v>
      </c>
      <c r="AW393" s="14" t="s">
        <v>36</v>
      </c>
      <c r="AX393" s="14" t="s">
        <v>79</v>
      </c>
      <c r="AY393" s="259" t="s">
        <v>137</v>
      </c>
    </row>
    <row r="394" s="14" customFormat="1">
      <c r="A394" s="14"/>
      <c r="B394" s="249"/>
      <c r="C394" s="250"/>
      <c r="D394" s="232" t="s">
        <v>150</v>
      </c>
      <c r="E394" s="251" t="s">
        <v>1</v>
      </c>
      <c r="F394" s="252" t="s">
        <v>510</v>
      </c>
      <c r="G394" s="250"/>
      <c r="H394" s="253">
        <v>3.3999999999999999</v>
      </c>
      <c r="I394" s="254"/>
      <c r="J394" s="250"/>
      <c r="K394" s="250"/>
      <c r="L394" s="255"/>
      <c r="M394" s="256"/>
      <c r="N394" s="257"/>
      <c r="O394" s="257"/>
      <c r="P394" s="257"/>
      <c r="Q394" s="257"/>
      <c r="R394" s="257"/>
      <c r="S394" s="257"/>
      <c r="T394" s="25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9" t="s">
        <v>150</v>
      </c>
      <c r="AU394" s="259" t="s">
        <v>159</v>
      </c>
      <c r="AV394" s="14" t="s">
        <v>88</v>
      </c>
      <c r="AW394" s="14" t="s">
        <v>36</v>
      </c>
      <c r="AX394" s="14" t="s">
        <v>79</v>
      </c>
      <c r="AY394" s="259" t="s">
        <v>137</v>
      </c>
    </row>
    <row r="395" s="14" customFormat="1">
      <c r="A395" s="14"/>
      <c r="B395" s="249"/>
      <c r="C395" s="250"/>
      <c r="D395" s="232" t="s">
        <v>150</v>
      </c>
      <c r="E395" s="251" t="s">
        <v>1</v>
      </c>
      <c r="F395" s="252" t="s">
        <v>511</v>
      </c>
      <c r="G395" s="250"/>
      <c r="H395" s="253">
        <v>0.59999999999999998</v>
      </c>
      <c r="I395" s="254"/>
      <c r="J395" s="250"/>
      <c r="K395" s="250"/>
      <c r="L395" s="255"/>
      <c r="M395" s="256"/>
      <c r="N395" s="257"/>
      <c r="O395" s="257"/>
      <c r="P395" s="257"/>
      <c r="Q395" s="257"/>
      <c r="R395" s="257"/>
      <c r="S395" s="257"/>
      <c r="T395" s="25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9" t="s">
        <v>150</v>
      </c>
      <c r="AU395" s="259" t="s">
        <v>159</v>
      </c>
      <c r="AV395" s="14" t="s">
        <v>88</v>
      </c>
      <c r="AW395" s="14" t="s">
        <v>36</v>
      </c>
      <c r="AX395" s="14" t="s">
        <v>79</v>
      </c>
      <c r="AY395" s="259" t="s">
        <v>137</v>
      </c>
    </row>
    <row r="396" s="14" customFormat="1">
      <c r="A396" s="14"/>
      <c r="B396" s="249"/>
      <c r="C396" s="250"/>
      <c r="D396" s="232" t="s">
        <v>150</v>
      </c>
      <c r="E396" s="251" t="s">
        <v>1</v>
      </c>
      <c r="F396" s="252" t="s">
        <v>512</v>
      </c>
      <c r="G396" s="250"/>
      <c r="H396" s="253">
        <v>5.0999999999999996</v>
      </c>
      <c r="I396" s="254"/>
      <c r="J396" s="250"/>
      <c r="K396" s="250"/>
      <c r="L396" s="255"/>
      <c r="M396" s="256"/>
      <c r="N396" s="257"/>
      <c r="O396" s="257"/>
      <c r="P396" s="257"/>
      <c r="Q396" s="257"/>
      <c r="R396" s="257"/>
      <c r="S396" s="257"/>
      <c r="T396" s="25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9" t="s">
        <v>150</v>
      </c>
      <c r="AU396" s="259" t="s">
        <v>159</v>
      </c>
      <c r="AV396" s="14" t="s">
        <v>88</v>
      </c>
      <c r="AW396" s="14" t="s">
        <v>36</v>
      </c>
      <c r="AX396" s="14" t="s">
        <v>79</v>
      </c>
      <c r="AY396" s="259" t="s">
        <v>137</v>
      </c>
    </row>
    <row r="397" s="14" customFormat="1">
      <c r="A397" s="14"/>
      <c r="B397" s="249"/>
      <c r="C397" s="250"/>
      <c r="D397" s="232" t="s">
        <v>150</v>
      </c>
      <c r="E397" s="251" t="s">
        <v>1</v>
      </c>
      <c r="F397" s="252" t="s">
        <v>513</v>
      </c>
      <c r="G397" s="250"/>
      <c r="H397" s="253">
        <v>6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9" t="s">
        <v>150</v>
      </c>
      <c r="AU397" s="259" t="s">
        <v>159</v>
      </c>
      <c r="AV397" s="14" t="s">
        <v>88</v>
      </c>
      <c r="AW397" s="14" t="s">
        <v>36</v>
      </c>
      <c r="AX397" s="14" t="s">
        <v>79</v>
      </c>
      <c r="AY397" s="259" t="s">
        <v>137</v>
      </c>
    </row>
    <row r="398" s="14" customFormat="1">
      <c r="A398" s="14"/>
      <c r="B398" s="249"/>
      <c r="C398" s="250"/>
      <c r="D398" s="232" t="s">
        <v>150</v>
      </c>
      <c r="E398" s="251" t="s">
        <v>1</v>
      </c>
      <c r="F398" s="252" t="s">
        <v>514</v>
      </c>
      <c r="G398" s="250"/>
      <c r="H398" s="253">
        <v>4.2000000000000002</v>
      </c>
      <c r="I398" s="254"/>
      <c r="J398" s="250"/>
      <c r="K398" s="250"/>
      <c r="L398" s="255"/>
      <c r="M398" s="256"/>
      <c r="N398" s="257"/>
      <c r="O398" s="257"/>
      <c r="P398" s="257"/>
      <c r="Q398" s="257"/>
      <c r="R398" s="257"/>
      <c r="S398" s="257"/>
      <c r="T398" s="25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9" t="s">
        <v>150</v>
      </c>
      <c r="AU398" s="259" t="s">
        <v>159</v>
      </c>
      <c r="AV398" s="14" t="s">
        <v>88</v>
      </c>
      <c r="AW398" s="14" t="s">
        <v>36</v>
      </c>
      <c r="AX398" s="14" t="s">
        <v>79</v>
      </c>
      <c r="AY398" s="259" t="s">
        <v>137</v>
      </c>
    </row>
    <row r="399" s="14" customFormat="1">
      <c r="A399" s="14"/>
      <c r="B399" s="249"/>
      <c r="C399" s="250"/>
      <c r="D399" s="232" t="s">
        <v>150</v>
      </c>
      <c r="E399" s="251" t="s">
        <v>1</v>
      </c>
      <c r="F399" s="252" t="s">
        <v>512</v>
      </c>
      <c r="G399" s="250"/>
      <c r="H399" s="253">
        <v>5.0999999999999996</v>
      </c>
      <c r="I399" s="254"/>
      <c r="J399" s="250"/>
      <c r="K399" s="250"/>
      <c r="L399" s="255"/>
      <c r="M399" s="256"/>
      <c r="N399" s="257"/>
      <c r="O399" s="257"/>
      <c r="P399" s="257"/>
      <c r="Q399" s="257"/>
      <c r="R399" s="257"/>
      <c r="S399" s="257"/>
      <c r="T399" s="25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9" t="s">
        <v>150</v>
      </c>
      <c r="AU399" s="259" t="s">
        <v>159</v>
      </c>
      <c r="AV399" s="14" t="s">
        <v>88</v>
      </c>
      <c r="AW399" s="14" t="s">
        <v>36</v>
      </c>
      <c r="AX399" s="14" t="s">
        <v>79</v>
      </c>
      <c r="AY399" s="259" t="s">
        <v>137</v>
      </c>
    </row>
    <row r="400" s="14" customFormat="1">
      <c r="A400" s="14"/>
      <c r="B400" s="249"/>
      <c r="C400" s="250"/>
      <c r="D400" s="232" t="s">
        <v>150</v>
      </c>
      <c r="E400" s="251" t="s">
        <v>1</v>
      </c>
      <c r="F400" s="252" t="s">
        <v>515</v>
      </c>
      <c r="G400" s="250"/>
      <c r="H400" s="253">
        <v>2.5</v>
      </c>
      <c r="I400" s="254"/>
      <c r="J400" s="250"/>
      <c r="K400" s="250"/>
      <c r="L400" s="255"/>
      <c r="M400" s="256"/>
      <c r="N400" s="257"/>
      <c r="O400" s="257"/>
      <c r="P400" s="257"/>
      <c r="Q400" s="257"/>
      <c r="R400" s="257"/>
      <c r="S400" s="257"/>
      <c r="T400" s="25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9" t="s">
        <v>150</v>
      </c>
      <c r="AU400" s="259" t="s">
        <v>159</v>
      </c>
      <c r="AV400" s="14" t="s">
        <v>88</v>
      </c>
      <c r="AW400" s="14" t="s">
        <v>36</v>
      </c>
      <c r="AX400" s="14" t="s">
        <v>79</v>
      </c>
      <c r="AY400" s="259" t="s">
        <v>137</v>
      </c>
    </row>
    <row r="401" s="15" customFormat="1">
      <c r="A401" s="15"/>
      <c r="B401" s="260"/>
      <c r="C401" s="261"/>
      <c r="D401" s="232" t="s">
        <v>150</v>
      </c>
      <c r="E401" s="262" t="s">
        <v>1</v>
      </c>
      <c r="F401" s="263" t="s">
        <v>218</v>
      </c>
      <c r="G401" s="261"/>
      <c r="H401" s="264">
        <v>33.5</v>
      </c>
      <c r="I401" s="265"/>
      <c r="J401" s="261"/>
      <c r="K401" s="261"/>
      <c r="L401" s="266"/>
      <c r="M401" s="267"/>
      <c r="N401" s="268"/>
      <c r="O401" s="268"/>
      <c r="P401" s="268"/>
      <c r="Q401" s="268"/>
      <c r="R401" s="268"/>
      <c r="S401" s="268"/>
      <c r="T401" s="269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0" t="s">
        <v>150</v>
      </c>
      <c r="AU401" s="270" t="s">
        <v>159</v>
      </c>
      <c r="AV401" s="15" t="s">
        <v>144</v>
      </c>
      <c r="AW401" s="15" t="s">
        <v>36</v>
      </c>
      <c r="AX401" s="15" t="s">
        <v>21</v>
      </c>
      <c r="AY401" s="270" t="s">
        <v>137</v>
      </c>
    </row>
    <row r="402" s="2" customFormat="1" ht="24.15" customHeight="1">
      <c r="A402" s="39"/>
      <c r="B402" s="40"/>
      <c r="C402" s="283" t="s">
        <v>522</v>
      </c>
      <c r="D402" s="283" t="s">
        <v>320</v>
      </c>
      <c r="E402" s="284" t="s">
        <v>523</v>
      </c>
      <c r="F402" s="285" t="s">
        <v>524</v>
      </c>
      <c r="G402" s="286" t="s">
        <v>155</v>
      </c>
      <c r="H402" s="287">
        <v>7</v>
      </c>
      <c r="I402" s="288"/>
      <c r="J402" s="289">
        <f>ROUND(I402*H402,2)</f>
        <v>0</v>
      </c>
      <c r="K402" s="285" t="s">
        <v>1</v>
      </c>
      <c r="L402" s="290"/>
      <c r="M402" s="291" t="s">
        <v>1</v>
      </c>
      <c r="N402" s="292" t="s">
        <v>44</v>
      </c>
      <c r="O402" s="92"/>
      <c r="P402" s="228">
        <f>O402*H402</f>
        <v>0</v>
      </c>
      <c r="Q402" s="228">
        <v>0.13800000000000001</v>
      </c>
      <c r="R402" s="228">
        <f>Q402*H402</f>
        <v>0.96600000000000008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359</v>
      </c>
      <c r="AT402" s="230" t="s">
        <v>320</v>
      </c>
      <c r="AU402" s="230" t="s">
        <v>159</v>
      </c>
      <c r="AY402" s="18" t="s">
        <v>137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21</v>
      </c>
      <c r="BK402" s="231">
        <f>ROUND(I402*H402,2)</f>
        <v>0</v>
      </c>
      <c r="BL402" s="18" t="s">
        <v>359</v>
      </c>
      <c r="BM402" s="230" t="s">
        <v>525</v>
      </c>
    </row>
    <row r="403" s="2" customFormat="1">
      <c r="A403" s="39"/>
      <c r="B403" s="40"/>
      <c r="C403" s="41"/>
      <c r="D403" s="232" t="s">
        <v>146</v>
      </c>
      <c r="E403" s="41"/>
      <c r="F403" s="233" t="s">
        <v>524</v>
      </c>
      <c r="G403" s="41"/>
      <c r="H403" s="41"/>
      <c r="I403" s="234"/>
      <c r="J403" s="41"/>
      <c r="K403" s="41"/>
      <c r="L403" s="45"/>
      <c r="M403" s="235"/>
      <c r="N403" s="236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146</v>
      </c>
      <c r="AU403" s="18" t="s">
        <v>159</v>
      </c>
    </row>
    <row r="404" s="14" customFormat="1">
      <c r="A404" s="14"/>
      <c r="B404" s="249"/>
      <c r="C404" s="250"/>
      <c r="D404" s="232" t="s">
        <v>150</v>
      </c>
      <c r="E404" s="251" t="s">
        <v>1</v>
      </c>
      <c r="F404" s="252" t="s">
        <v>517</v>
      </c>
      <c r="G404" s="250"/>
      <c r="H404" s="253">
        <v>7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9" t="s">
        <v>150</v>
      </c>
      <c r="AU404" s="259" t="s">
        <v>159</v>
      </c>
      <c r="AV404" s="14" t="s">
        <v>88</v>
      </c>
      <c r="AW404" s="14" t="s">
        <v>36</v>
      </c>
      <c r="AX404" s="14" t="s">
        <v>21</v>
      </c>
      <c r="AY404" s="259" t="s">
        <v>137</v>
      </c>
    </row>
    <row r="405" s="12" customFormat="1" ht="22.8" customHeight="1">
      <c r="A405" s="12"/>
      <c r="B405" s="203"/>
      <c r="C405" s="204"/>
      <c r="D405" s="205" t="s">
        <v>78</v>
      </c>
      <c r="E405" s="217" t="s">
        <v>172</v>
      </c>
      <c r="F405" s="217" t="s">
        <v>526</v>
      </c>
      <c r="G405" s="204"/>
      <c r="H405" s="204"/>
      <c r="I405" s="207"/>
      <c r="J405" s="218">
        <f>BK405</f>
        <v>0</v>
      </c>
      <c r="K405" s="204"/>
      <c r="L405" s="209"/>
      <c r="M405" s="210"/>
      <c r="N405" s="211"/>
      <c r="O405" s="211"/>
      <c r="P405" s="212">
        <f>SUM(P406:P512)</f>
        <v>0</v>
      </c>
      <c r="Q405" s="211"/>
      <c r="R405" s="212">
        <f>SUM(R406:R512)</f>
        <v>900.4661500000002</v>
      </c>
      <c r="S405" s="211"/>
      <c r="T405" s="213">
        <f>SUM(T406:T512)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4" t="s">
        <v>21</v>
      </c>
      <c r="AT405" s="215" t="s">
        <v>78</v>
      </c>
      <c r="AU405" s="215" t="s">
        <v>21</v>
      </c>
      <c r="AY405" s="214" t="s">
        <v>137</v>
      </c>
      <c r="BK405" s="216">
        <f>SUM(BK406:BK512)</f>
        <v>0</v>
      </c>
    </row>
    <row r="406" s="2" customFormat="1" ht="21.75" customHeight="1">
      <c r="A406" s="39"/>
      <c r="B406" s="40"/>
      <c r="C406" s="219" t="s">
        <v>527</v>
      </c>
      <c r="D406" s="219" t="s">
        <v>139</v>
      </c>
      <c r="E406" s="220" t="s">
        <v>528</v>
      </c>
      <c r="F406" s="221" t="s">
        <v>529</v>
      </c>
      <c r="G406" s="222" t="s">
        <v>142</v>
      </c>
      <c r="H406" s="223">
        <v>369</v>
      </c>
      <c r="I406" s="224"/>
      <c r="J406" s="225">
        <f>ROUND(I406*H406,2)</f>
        <v>0</v>
      </c>
      <c r="K406" s="221" t="s">
        <v>143</v>
      </c>
      <c r="L406" s="45"/>
      <c r="M406" s="226" t="s">
        <v>1</v>
      </c>
      <c r="N406" s="227" t="s">
        <v>44</v>
      </c>
      <c r="O406" s="92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144</v>
      </c>
      <c r="AT406" s="230" t="s">
        <v>139</v>
      </c>
      <c r="AU406" s="230" t="s">
        <v>88</v>
      </c>
      <c r="AY406" s="18" t="s">
        <v>137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21</v>
      </c>
      <c r="BK406" s="231">
        <f>ROUND(I406*H406,2)</f>
        <v>0</v>
      </c>
      <c r="BL406" s="18" t="s">
        <v>144</v>
      </c>
      <c r="BM406" s="230" t="s">
        <v>530</v>
      </c>
    </row>
    <row r="407" s="2" customFormat="1">
      <c r="A407" s="39"/>
      <c r="B407" s="40"/>
      <c r="C407" s="41"/>
      <c r="D407" s="232" t="s">
        <v>146</v>
      </c>
      <c r="E407" s="41"/>
      <c r="F407" s="233" t="s">
        <v>531</v>
      </c>
      <c r="G407" s="41"/>
      <c r="H407" s="41"/>
      <c r="I407" s="234"/>
      <c r="J407" s="41"/>
      <c r="K407" s="41"/>
      <c r="L407" s="45"/>
      <c r="M407" s="235"/>
      <c r="N407" s="236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146</v>
      </c>
      <c r="AU407" s="18" t="s">
        <v>88</v>
      </c>
    </row>
    <row r="408" s="2" customFormat="1">
      <c r="A408" s="39"/>
      <c r="B408" s="40"/>
      <c r="C408" s="41"/>
      <c r="D408" s="237" t="s">
        <v>148</v>
      </c>
      <c r="E408" s="41"/>
      <c r="F408" s="238" t="s">
        <v>532</v>
      </c>
      <c r="G408" s="41"/>
      <c r="H408" s="41"/>
      <c r="I408" s="234"/>
      <c r="J408" s="41"/>
      <c r="K408" s="41"/>
      <c r="L408" s="45"/>
      <c r="M408" s="235"/>
      <c r="N408" s="236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148</v>
      </c>
      <c r="AU408" s="18" t="s">
        <v>88</v>
      </c>
    </row>
    <row r="409" s="13" customFormat="1">
      <c r="A409" s="13"/>
      <c r="B409" s="239"/>
      <c r="C409" s="240"/>
      <c r="D409" s="232" t="s">
        <v>150</v>
      </c>
      <c r="E409" s="241" t="s">
        <v>1</v>
      </c>
      <c r="F409" s="242" t="s">
        <v>483</v>
      </c>
      <c r="G409" s="240"/>
      <c r="H409" s="241" t="s">
        <v>1</v>
      </c>
      <c r="I409" s="243"/>
      <c r="J409" s="240"/>
      <c r="K409" s="240"/>
      <c r="L409" s="244"/>
      <c r="M409" s="245"/>
      <c r="N409" s="246"/>
      <c r="O409" s="246"/>
      <c r="P409" s="246"/>
      <c r="Q409" s="246"/>
      <c r="R409" s="246"/>
      <c r="S409" s="246"/>
      <c r="T409" s="24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8" t="s">
        <v>150</v>
      </c>
      <c r="AU409" s="248" t="s">
        <v>88</v>
      </c>
      <c r="AV409" s="13" t="s">
        <v>21</v>
      </c>
      <c r="AW409" s="13" t="s">
        <v>36</v>
      </c>
      <c r="AX409" s="13" t="s">
        <v>79</v>
      </c>
      <c r="AY409" s="248" t="s">
        <v>137</v>
      </c>
    </row>
    <row r="410" s="14" customFormat="1">
      <c r="A410" s="14"/>
      <c r="B410" s="249"/>
      <c r="C410" s="250"/>
      <c r="D410" s="232" t="s">
        <v>150</v>
      </c>
      <c r="E410" s="251" t="s">
        <v>1</v>
      </c>
      <c r="F410" s="252" t="s">
        <v>484</v>
      </c>
      <c r="G410" s="250"/>
      <c r="H410" s="253">
        <v>369</v>
      </c>
      <c r="I410" s="254"/>
      <c r="J410" s="250"/>
      <c r="K410" s="250"/>
      <c r="L410" s="255"/>
      <c r="M410" s="256"/>
      <c r="N410" s="257"/>
      <c r="O410" s="257"/>
      <c r="P410" s="257"/>
      <c r="Q410" s="257"/>
      <c r="R410" s="257"/>
      <c r="S410" s="257"/>
      <c r="T410" s="25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9" t="s">
        <v>150</v>
      </c>
      <c r="AU410" s="259" t="s">
        <v>88</v>
      </c>
      <c r="AV410" s="14" t="s">
        <v>88</v>
      </c>
      <c r="AW410" s="14" t="s">
        <v>36</v>
      </c>
      <c r="AX410" s="14" t="s">
        <v>21</v>
      </c>
      <c r="AY410" s="259" t="s">
        <v>137</v>
      </c>
    </row>
    <row r="411" s="2" customFormat="1" ht="24.15" customHeight="1">
      <c r="A411" s="39"/>
      <c r="B411" s="40"/>
      <c r="C411" s="219" t="s">
        <v>533</v>
      </c>
      <c r="D411" s="219" t="s">
        <v>139</v>
      </c>
      <c r="E411" s="220" t="s">
        <v>534</v>
      </c>
      <c r="F411" s="221" t="s">
        <v>535</v>
      </c>
      <c r="G411" s="222" t="s">
        <v>142</v>
      </c>
      <c r="H411" s="223">
        <v>3983.6399999999999</v>
      </c>
      <c r="I411" s="224"/>
      <c r="J411" s="225">
        <f>ROUND(I411*H411,2)</f>
        <v>0</v>
      </c>
      <c r="K411" s="221" t="s">
        <v>143</v>
      </c>
      <c r="L411" s="45"/>
      <c r="M411" s="226" t="s">
        <v>1</v>
      </c>
      <c r="N411" s="227" t="s">
        <v>44</v>
      </c>
      <c r="O411" s="92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144</v>
      </c>
      <c r="AT411" s="230" t="s">
        <v>139</v>
      </c>
      <c r="AU411" s="230" t="s">
        <v>88</v>
      </c>
      <c r="AY411" s="18" t="s">
        <v>137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21</v>
      </c>
      <c r="BK411" s="231">
        <f>ROUND(I411*H411,2)</f>
        <v>0</v>
      </c>
      <c r="BL411" s="18" t="s">
        <v>144</v>
      </c>
      <c r="BM411" s="230" t="s">
        <v>536</v>
      </c>
    </row>
    <row r="412" s="2" customFormat="1">
      <c r="A412" s="39"/>
      <c r="B412" s="40"/>
      <c r="C412" s="41"/>
      <c r="D412" s="232" t="s">
        <v>146</v>
      </c>
      <c r="E412" s="41"/>
      <c r="F412" s="233" t="s">
        <v>537</v>
      </c>
      <c r="G412" s="41"/>
      <c r="H412" s="41"/>
      <c r="I412" s="234"/>
      <c r="J412" s="41"/>
      <c r="K412" s="41"/>
      <c r="L412" s="45"/>
      <c r="M412" s="235"/>
      <c r="N412" s="236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146</v>
      </c>
      <c r="AU412" s="18" t="s">
        <v>88</v>
      </c>
    </row>
    <row r="413" s="2" customFormat="1">
      <c r="A413" s="39"/>
      <c r="B413" s="40"/>
      <c r="C413" s="41"/>
      <c r="D413" s="237" t="s">
        <v>148</v>
      </c>
      <c r="E413" s="41"/>
      <c r="F413" s="238" t="s">
        <v>538</v>
      </c>
      <c r="G413" s="41"/>
      <c r="H413" s="41"/>
      <c r="I413" s="234"/>
      <c r="J413" s="41"/>
      <c r="K413" s="41"/>
      <c r="L413" s="45"/>
      <c r="M413" s="235"/>
      <c r="N413" s="236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148</v>
      </c>
      <c r="AU413" s="18" t="s">
        <v>88</v>
      </c>
    </row>
    <row r="414" s="14" customFormat="1">
      <c r="A414" s="14"/>
      <c r="B414" s="249"/>
      <c r="C414" s="250"/>
      <c r="D414" s="232" t="s">
        <v>150</v>
      </c>
      <c r="E414" s="251" t="s">
        <v>1</v>
      </c>
      <c r="F414" s="252" t="s">
        <v>539</v>
      </c>
      <c r="G414" s="250"/>
      <c r="H414" s="253">
        <v>7107.6400000000003</v>
      </c>
      <c r="I414" s="254"/>
      <c r="J414" s="250"/>
      <c r="K414" s="250"/>
      <c r="L414" s="255"/>
      <c r="M414" s="256"/>
      <c r="N414" s="257"/>
      <c r="O414" s="257"/>
      <c r="P414" s="257"/>
      <c r="Q414" s="257"/>
      <c r="R414" s="257"/>
      <c r="S414" s="257"/>
      <c r="T414" s="25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9" t="s">
        <v>150</v>
      </c>
      <c r="AU414" s="259" t="s">
        <v>88</v>
      </c>
      <c r="AV414" s="14" t="s">
        <v>88</v>
      </c>
      <c r="AW414" s="14" t="s">
        <v>36</v>
      </c>
      <c r="AX414" s="14" t="s">
        <v>79</v>
      </c>
      <c r="AY414" s="259" t="s">
        <v>137</v>
      </c>
    </row>
    <row r="415" s="14" customFormat="1">
      <c r="A415" s="14"/>
      <c r="B415" s="249"/>
      <c r="C415" s="250"/>
      <c r="D415" s="232" t="s">
        <v>150</v>
      </c>
      <c r="E415" s="251" t="s">
        <v>1</v>
      </c>
      <c r="F415" s="252" t="s">
        <v>540</v>
      </c>
      <c r="G415" s="250"/>
      <c r="H415" s="253">
        <v>-3124</v>
      </c>
      <c r="I415" s="254"/>
      <c r="J415" s="250"/>
      <c r="K415" s="250"/>
      <c r="L415" s="255"/>
      <c r="M415" s="256"/>
      <c r="N415" s="257"/>
      <c r="O415" s="257"/>
      <c r="P415" s="257"/>
      <c r="Q415" s="257"/>
      <c r="R415" s="257"/>
      <c r="S415" s="257"/>
      <c r="T415" s="25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9" t="s">
        <v>150</v>
      </c>
      <c r="AU415" s="259" t="s">
        <v>88</v>
      </c>
      <c r="AV415" s="14" t="s">
        <v>88</v>
      </c>
      <c r="AW415" s="14" t="s">
        <v>36</v>
      </c>
      <c r="AX415" s="14" t="s">
        <v>79</v>
      </c>
      <c r="AY415" s="259" t="s">
        <v>137</v>
      </c>
    </row>
    <row r="416" s="15" customFormat="1">
      <c r="A416" s="15"/>
      <c r="B416" s="260"/>
      <c r="C416" s="261"/>
      <c r="D416" s="232" t="s">
        <v>150</v>
      </c>
      <c r="E416" s="262" t="s">
        <v>1</v>
      </c>
      <c r="F416" s="263" t="s">
        <v>218</v>
      </c>
      <c r="G416" s="261"/>
      <c r="H416" s="264">
        <v>3983.6400000000003</v>
      </c>
      <c r="I416" s="265"/>
      <c r="J416" s="261"/>
      <c r="K416" s="261"/>
      <c r="L416" s="266"/>
      <c r="M416" s="267"/>
      <c r="N416" s="268"/>
      <c r="O416" s="268"/>
      <c r="P416" s="268"/>
      <c r="Q416" s="268"/>
      <c r="R416" s="268"/>
      <c r="S416" s="268"/>
      <c r="T416" s="26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0" t="s">
        <v>150</v>
      </c>
      <c r="AU416" s="270" t="s">
        <v>88</v>
      </c>
      <c r="AV416" s="15" t="s">
        <v>144</v>
      </c>
      <c r="AW416" s="15" t="s">
        <v>36</v>
      </c>
      <c r="AX416" s="15" t="s">
        <v>21</v>
      </c>
      <c r="AY416" s="270" t="s">
        <v>137</v>
      </c>
    </row>
    <row r="417" s="2" customFormat="1" ht="24.15" customHeight="1">
      <c r="A417" s="39"/>
      <c r="B417" s="40"/>
      <c r="C417" s="219" t="s">
        <v>541</v>
      </c>
      <c r="D417" s="219" t="s">
        <v>139</v>
      </c>
      <c r="E417" s="220" t="s">
        <v>542</v>
      </c>
      <c r="F417" s="221" t="s">
        <v>543</v>
      </c>
      <c r="G417" s="222" t="s">
        <v>142</v>
      </c>
      <c r="H417" s="223">
        <v>369</v>
      </c>
      <c r="I417" s="224"/>
      <c r="J417" s="225">
        <f>ROUND(I417*H417,2)</f>
        <v>0</v>
      </c>
      <c r="K417" s="221" t="s">
        <v>143</v>
      </c>
      <c r="L417" s="45"/>
      <c r="M417" s="226" t="s">
        <v>1</v>
      </c>
      <c r="N417" s="227" t="s">
        <v>44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144</v>
      </c>
      <c r="AT417" s="230" t="s">
        <v>139</v>
      </c>
      <c r="AU417" s="230" t="s">
        <v>88</v>
      </c>
      <c r="AY417" s="18" t="s">
        <v>137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21</v>
      </c>
      <c r="BK417" s="231">
        <f>ROUND(I417*H417,2)</f>
        <v>0</v>
      </c>
      <c r="BL417" s="18" t="s">
        <v>144</v>
      </c>
      <c r="BM417" s="230" t="s">
        <v>544</v>
      </c>
    </row>
    <row r="418" s="2" customFormat="1">
      <c r="A418" s="39"/>
      <c r="B418" s="40"/>
      <c r="C418" s="41"/>
      <c r="D418" s="232" t="s">
        <v>146</v>
      </c>
      <c r="E418" s="41"/>
      <c r="F418" s="233" t="s">
        <v>545</v>
      </c>
      <c r="G418" s="41"/>
      <c r="H418" s="41"/>
      <c r="I418" s="234"/>
      <c r="J418" s="41"/>
      <c r="K418" s="41"/>
      <c r="L418" s="45"/>
      <c r="M418" s="235"/>
      <c r="N418" s="236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146</v>
      </c>
      <c r="AU418" s="18" t="s">
        <v>88</v>
      </c>
    </row>
    <row r="419" s="2" customFormat="1">
      <c r="A419" s="39"/>
      <c r="B419" s="40"/>
      <c r="C419" s="41"/>
      <c r="D419" s="237" t="s">
        <v>148</v>
      </c>
      <c r="E419" s="41"/>
      <c r="F419" s="238" t="s">
        <v>546</v>
      </c>
      <c r="G419" s="41"/>
      <c r="H419" s="41"/>
      <c r="I419" s="234"/>
      <c r="J419" s="41"/>
      <c r="K419" s="41"/>
      <c r="L419" s="45"/>
      <c r="M419" s="235"/>
      <c r="N419" s="236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148</v>
      </c>
      <c r="AU419" s="18" t="s">
        <v>88</v>
      </c>
    </row>
    <row r="420" s="13" customFormat="1">
      <c r="A420" s="13"/>
      <c r="B420" s="239"/>
      <c r="C420" s="240"/>
      <c r="D420" s="232" t="s">
        <v>150</v>
      </c>
      <c r="E420" s="241" t="s">
        <v>1</v>
      </c>
      <c r="F420" s="242" t="s">
        <v>547</v>
      </c>
      <c r="G420" s="240"/>
      <c r="H420" s="241" t="s">
        <v>1</v>
      </c>
      <c r="I420" s="243"/>
      <c r="J420" s="240"/>
      <c r="K420" s="240"/>
      <c r="L420" s="244"/>
      <c r="M420" s="245"/>
      <c r="N420" s="246"/>
      <c r="O420" s="246"/>
      <c r="P420" s="246"/>
      <c r="Q420" s="246"/>
      <c r="R420" s="246"/>
      <c r="S420" s="246"/>
      <c r="T420" s="24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8" t="s">
        <v>150</v>
      </c>
      <c r="AU420" s="248" t="s">
        <v>88</v>
      </c>
      <c r="AV420" s="13" t="s">
        <v>21</v>
      </c>
      <c r="AW420" s="13" t="s">
        <v>36</v>
      </c>
      <c r="AX420" s="13" t="s">
        <v>79</v>
      </c>
      <c r="AY420" s="248" t="s">
        <v>137</v>
      </c>
    </row>
    <row r="421" s="14" customFormat="1">
      <c r="A421" s="14"/>
      <c r="B421" s="249"/>
      <c r="C421" s="250"/>
      <c r="D421" s="232" t="s">
        <v>150</v>
      </c>
      <c r="E421" s="251" t="s">
        <v>1</v>
      </c>
      <c r="F421" s="252" t="s">
        <v>484</v>
      </c>
      <c r="G421" s="250"/>
      <c r="H421" s="253">
        <v>369</v>
      </c>
      <c r="I421" s="254"/>
      <c r="J421" s="250"/>
      <c r="K421" s="250"/>
      <c r="L421" s="255"/>
      <c r="M421" s="256"/>
      <c r="N421" s="257"/>
      <c r="O421" s="257"/>
      <c r="P421" s="257"/>
      <c r="Q421" s="257"/>
      <c r="R421" s="257"/>
      <c r="S421" s="257"/>
      <c r="T421" s="25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9" t="s">
        <v>150</v>
      </c>
      <c r="AU421" s="259" t="s">
        <v>88</v>
      </c>
      <c r="AV421" s="14" t="s">
        <v>88</v>
      </c>
      <c r="AW421" s="14" t="s">
        <v>36</v>
      </c>
      <c r="AX421" s="14" t="s">
        <v>21</v>
      </c>
      <c r="AY421" s="259" t="s">
        <v>137</v>
      </c>
    </row>
    <row r="422" s="2" customFormat="1" ht="24.15" customHeight="1">
      <c r="A422" s="39"/>
      <c r="B422" s="40"/>
      <c r="C422" s="219" t="s">
        <v>548</v>
      </c>
      <c r="D422" s="219" t="s">
        <v>139</v>
      </c>
      <c r="E422" s="220" t="s">
        <v>549</v>
      </c>
      <c r="F422" s="221" t="s">
        <v>550</v>
      </c>
      <c r="G422" s="222" t="s">
        <v>142</v>
      </c>
      <c r="H422" s="223">
        <v>369</v>
      </c>
      <c r="I422" s="224"/>
      <c r="J422" s="225">
        <f>ROUND(I422*H422,2)</f>
        <v>0</v>
      </c>
      <c r="K422" s="221" t="s">
        <v>1</v>
      </c>
      <c r="L422" s="45"/>
      <c r="M422" s="226" t="s">
        <v>1</v>
      </c>
      <c r="N422" s="227" t="s">
        <v>44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144</v>
      </c>
      <c r="AT422" s="230" t="s">
        <v>139</v>
      </c>
      <c r="AU422" s="230" t="s">
        <v>88</v>
      </c>
      <c r="AY422" s="18" t="s">
        <v>137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21</v>
      </c>
      <c r="BK422" s="231">
        <f>ROUND(I422*H422,2)</f>
        <v>0</v>
      </c>
      <c r="BL422" s="18" t="s">
        <v>144</v>
      </c>
      <c r="BM422" s="230" t="s">
        <v>551</v>
      </c>
    </row>
    <row r="423" s="2" customFormat="1">
      <c r="A423" s="39"/>
      <c r="B423" s="40"/>
      <c r="C423" s="41"/>
      <c r="D423" s="232" t="s">
        <v>146</v>
      </c>
      <c r="E423" s="41"/>
      <c r="F423" s="233" t="s">
        <v>552</v>
      </c>
      <c r="G423" s="41"/>
      <c r="H423" s="41"/>
      <c r="I423" s="234"/>
      <c r="J423" s="41"/>
      <c r="K423" s="41"/>
      <c r="L423" s="45"/>
      <c r="M423" s="235"/>
      <c r="N423" s="236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146</v>
      </c>
      <c r="AU423" s="18" t="s">
        <v>88</v>
      </c>
    </row>
    <row r="424" s="2" customFormat="1" ht="33" customHeight="1">
      <c r="A424" s="39"/>
      <c r="B424" s="40"/>
      <c r="C424" s="219" t="s">
        <v>553</v>
      </c>
      <c r="D424" s="219" t="s">
        <v>139</v>
      </c>
      <c r="E424" s="220" t="s">
        <v>554</v>
      </c>
      <c r="F424" s="221" t="s">
        <v>555</v>
      </c>
      <c r="G424" s="222" t="s">
        <v>142</v>
      </c>
      <c r="H424" s="223">
        <v>64</v>
      </c>
      <c r="I424" s="224"/>
      <c r="J424" s="225">
        <f>ROUND(I424*H424,2)</f>
        <v>0</v>
      </c>
      <c r="K424" s="221" t="s">
        <v>143</v>
      </c>
      <c r="L424" s="45"/>
      <c r="M424" s="226" t="s">
        <v>1</v>
      </c>
      <c r="N424" s="227" t="s">
        <v>44</v>
      </c>
      <c r="O424" s="92"/>
      <c r="P424" s="228">
        <f>O424*H424</f>
        <v>0</v>
      </c>
      <c r="Q424" s="228">
        <v>0</v>
      </c>
      <c r="R424" s="228">
        <f>Q424*H424</f>
        <v>0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144</v>
      </c>
      <c r="AT424" s="230" t="s">
        <v>139</v>
      </c>
      <c r="AU424" s="230" t="s">
        <v>88</v>
      </c>
      <c r="AY424" s="18" t="s">
        <v>137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21</v>
      </c>
      <c r="BK424" s="231">
        <f>ROUND(I424*H424,2)</f>
        <v>0</v>
      </c>
      <c r="BL424" s="18" t="s">
        <v>144</v>
      </c>
      <c r="BM424" s="230" t="s">
        <v>556</v>
      </c>
    </row>
    <row r="425" s="2" customFormat="1">
      <c r="A425" s="39"/>
      <c r="B425" s="40"/>
      <c r="C425" s="41"/>
      <c r="D425" s="232" t="s">
        <v>146</v>
      </c>
      <c r="E425" s="41"/>
      <c r="F425" s="233" t="s">
        <v>557</v>
      </c>
      <c r="G425" s="41"/>
      <c r="H425" s="41"/>
      <c r="I425" s="234"/>
      <c r="J425" s="41"/>
      <c r="K425" s="41"/>
      <c r="L425" s="45"/>
      <c r="M425" s="235"/>
      <c r="N425" s="236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146</v>
      </c>
      <c r="AU425" s="18" t="s">
        <v>88</v>
      </c>
    </row>
    <row r="426" s="2" customFormat="1">
      <c r="A426" s="39"/>
      <c r="B426" s="40"/>
      <c r="C426" s="41"/>
      <c r="D426" s="237" t="s">
        <v>148</v>
      </c>
      <c r="E426" s="41"/>
      <c r="F426" s="238" t="s">
        <v>558</v>
      </c>
      <c r="G426" s="41"/>
      <c r="H426" s="41"/>
      <c r="I426" s="234"/>
      <c r="J426" s="41"/>
      <c r="K426" s="41"/>
      <c r="L426" s="45"/>
      <c r="M426" s="235"/>
      <c r="N426" s="23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148</v>
      </c>
      <c r="AU426" s="18" t="s">
        <v>88</v>
      </c>
    </row>
    <row r="427" s="14" customFormat="1">
      <c r="A427" s="14"/>
      <c r="B427" s="249"/>
      <c r="C427" s="250"/>
      <c r="D427" s="232" t="s">
        <v>150</v>
      </c>
      <c r="E427" s="251" t="s">
        <v>1</v>
      </c>
      <c r="F427" s="252" t="s">
        <v>559</v>
      </c>
      <c r="G427" s="250"/>
      <c r="H427" s="253">
        <v>64</v>
      </c>
      <c r="I427" s="254"/>
      <c r="J427" s="250"/>
      <c r="K427" s="250"/>
      <c r="L427" s="255"/>
      <c r="M427" s="256"/>
      <c r="N427" s="257"/>
      <c r="O427" s="257"/>
      <c r="P427" s="257"/>
      <c r="Q427" s="257"/>
      <c r="R427" s="257"/>
      <c r="S427" s="257"/>
      <c r="T427" s="25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9" t="s">
        <v>150</v>
      </c>
      <c r="AU427" s="259" t="s">
        <v>88</v>
      </c>
      <c r="AV427" s="14" t="s">
        <v>88</v>
      </c>
      <c r="AW427" s="14" t="s">
        <v>36</v>
      </c>
      <c r="AX427" s="14" t="s">
        <v>21</v>
      </c>
      <c r="AY427" s="259" t="s">
        <v>137</v>
      </c>
    </row>
    <row r="428" s="2" customFormat="1" ht="24.15" customHeight="1">
      <c r="A428" s="39"/>
      <c r="B428" s="40"/>
      <c r="C428" s="219" t="s">
        <v>560</v>
      </c>
      <c r="D428" s="219" t="s">
        <v>139</v>
      </c>
      <c r="E428" s="220" t="s">
        <v>561</v>
      </c>
      <c r="F428" s="221" t="s">
        <v>562</v>
      </c>
      <c r="G428" s="222" t="s">
        <v>142</v>
      </c>
      <c r="H428" s="223">
        <v>1702.5</v>
      </c>
      <c r="I428" s="224"/>
      <c r="J428" s="225">
        <f>ROUND(I428*H428,2)</f>
        <v>0</v>
      </c>
      <c r="K428" s="221" t="s">
        <v>1</v>
      </c>
      <c r="L428" s="45"/>
      <c r="M428" s="226" t="s">
        <v>1</v>
      </c>
      <c r="N428" s="227" t="s">
        <v>44</v>
      </c>
      <c r="O428" s="92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144</v>
      </c>
      <c r="AT428" s="230" t="s">
        <v>139</v>
      </c>
      <c r="AU428" s="230" t="s">
        <v>88</v>
      </c>
      <c r="AY428" s="18" t="s">
        <v>137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21</v>
      </c>
      <c r="BK428" s="231">
        <f>ROUND(I428*H428,2)</f>
        <v>0</v>
      </c>
      <c r="BL428" s="18" t="s">
        <v>144</v>
      </c>
      <c r="BM428" s="230" t="s">
        <v>563</v>
      </c>
    </row>
    <row r="429" s="2" customFormat="1">
      <c r="A429" s="39"/>
      <c r="B429" s="40"/>
      <c r="C429" s="41"/>
      <c r="D429" s="232" t="s">
        <v>146</v>
      </c>
      <c r="E429" s="41"/>
      <c r="F429" s="233" t="s">
        <v>564</v>
      </c>
      <c r="G429" s="41"/>
      <c r="H429" s="41"/>
      <c r="I429" s="234"/>
      <c r="J429" s="41"/>
      <c r="K429" s="41"/>
      <c r="L429" s="45"/>
      <c r="M429" s="235"/>
      <c r="N429" s="236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146</v>
      </c>
      <c r="AU429" s="18" t="s">
        <v>88</v>
      </c>
    </row>
    <row r="430" s="14" customFormat="1">
      <c r="A430" s="14"/>
      <c r="B430" s="249"/>
      <c r="C430" s="250"/>
      <c r="D430" s="232" t="s">
        <v>150</v>
      </c>
      <c r="E430" s="251" t="s">
        <v>1</v>
      </c>
      <c r="F430" s="252" t="s">
        <v>565</v>
      </c>
      <c r="G430" s="250"/>
      <c r="H430" s="253">
        <v>1702.5</v>
      </c>
      <c r="I430" s="254"/>
      <c r="J430" s="250"/>
      <c r="K430" s="250"/>
      <c r="L430" s="255"/>
      <c r="M430" s="256"/>
      <c r="N430" s="257"/>
      <c r="O430" s="257"/>
      <c r="P430" s="257"/>
      <c r="Q430" s="257"/>
      <c r="R430" s="257"/>
      <c r="S430" s="257"/>
      <c r="T430" s="25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9" t="s">
        <v>150</v>
      </c>
      <c r="AU430" s="259" t="s">
        <v>88</v>
      </c>
      <c r="AV430" s="14" t="s">
        <v>88</v>
      </c>
      <c r="AW430" s="14" t="s">
        <v>36</v>
      </c>
      <c r="AX430" s="14" t="s">
        <v>21</v>
      </c>
      <c r="AY430" s="259" t="s">
        <v>137</v>
      </c>
    </row>
    <row r="431" s="2" customFormat="1" ht="24.15" customHeight="1">
      <c r="A431" s="39"/>
      <c r="B431" s="40"/>
      <c r="C431" s="219" t="s">
        <v>566</v>
      </c>
      <c r="D431" s="219" t="s">
        <v>139</v>
      </c>
      <c r="E431" s="220" t="s">
        <v>567</v>
      </c>
      <c r="F431" s="221" t="s">
        <v>568</v>
      </c>
      <c r="G431" s="222" t="s">
        <v>142</v>
      </c>
      <c r="H431" s="223">
        <v>2017.9000000000001</v>
      </c>
      <c r="I431" s="224"/>
      <c r="J431" s="225">
        <f>ROUND(I431*H431,2)</f>
        <v>0</v>
      </c>
      <c r="K431" s="221" t="s">
        <v>143</v>
      </c>
      <c r="L431" s="45"/>
      <c r="M431" s="226" t="s">
        <v>1</v>
      </c>
      <c r="N431" s="227" t="s">
        <v>44</v>
      </c>
      <c r="O431" s="92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144</v>
      </c>
      <c r="AT431" s="230" t="s">
        <v>139</v>
      </c>
      <c r="AU431" s="230" t="s">
        <v>88</v>
      </c>
      <c r="AY431" s="18" t="s">
        <v>137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21</v>
      </c>
      <c r="BK431" s="231">
        <f>ROUND(I431*H431,2)</f>
        <v>0</v>
      </c>
      <c r="BL431" s="18" t="s">
        <v>144</v>
      </c>
      <c r="BM431" s="230" t="s">
        <v>569</v>
      </c>
    </row>
    <row r="432" s="2" customFormat="1">
      <c r="A432" s="39"/>
      <c r="B432" s="40"/>
      <c r="C432" s="41"/>
      <c r="D432" s="232" t="s">
        <v>146</v>
      </c>
      <c r="E432" s="41"/>
      <c r="F432" s="233" t="s">
        <v>570</v>
      </c>
      <c r="G432" s="41"/>
      <c r="H432" s="41"/>
      <c r="I432" s="234"/>
      <c r="J432" s="41"/>
      <c r="K432" s="41"/>
      <c r="L432" s="45"/>
      <c r="M432" s="235"/>
      <c r="N432" s="236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146</v>
      </c>
      <c r="AU432" s="18" t="s">
        <v>88</v>
      </c>
    </row>
    <row r="433" s="2" customFormat="1">
      <c r="A433" s="39"/>
      <c r="B433" s="40"/>
      <c r="C433" s="41"/>
      <c r="D433" s="237" t="s">
        <v>148</v>
      </c>
      <c r="E433" s="41"/>
      <c r="F433" s="238" t="s">
        <v>571</v>
      </c>
      <c r="G433" s="41"/>
      <c r="H433" s="41"/>
      <c r="I433" s="234"/>
      <c r="J433" s="41"/>
      <c r="K433" s="41"/>
      <c r="L433" s="45"/>
      <c r="M433" s="235"/>
      <c r="N433" s="236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148</v>
      </c>
      <c r="AU433" s="18" t="s">
        <v>88</v>
      </c>
    </row>
    <row r="434" s="14" customFormat="1">
      <c r="A434" s="14"/>
      <c r="B434" s="249"/>
      <c r="C434" s="250"/>
      <c r="D434" s="232" t="s">
        <v>150</v>
      </c>
      <c r="E434" s="251" t="s">
        <v>1</v>
      </c>
      <c r="F434" s="252" t="s">
        <v>572</v>
      </c>
      <c r="G434" s="250"/>
      <c r="H434" s="253">
        <v>2097.9000000000001</v>
      </c>
      <c r="I434" s="254"/>
      <c r="J434" s="250"/>
      <c r="K434" s="250"/>
      <c r="L434" s="255"/>
      <c r="M434" s="256"/>
      <c r="N434" s="257"/>
      <c r="O434" s="257"/>
      <c r="P434" s="257"/>
      <c r="Q434" s="257"/>
      <c r="R434" s="257"/>
      <c r="S434" s="257"/>
      <c r="T434" s="25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9" t="s">
        <v>150</v>
      </c>
      <c r="AU434" s="259" t="s">
        <v>88</v>
      </c>
      <c r="AV434" s="14" t="s">
        <v>88</v>
      </c>
      <c r="AW434" s="14" t="s">
        <v>36</v>
      </c>
      <c r="AX434" s="14" t="s">
        <v>79</v>
      </c>
      <c r="AY434" s="259" t="s">
        <v>137</v>
      </c>
    </row>
    <row r="435" s="14" customFormat="1">
      <c r="A435" s="14"/>
      <c r="B435" s="249"/>
      <c r="C435" s="250"/>
      <c r="D435" s="232" t="s">
        <v>150</v>
      </c>
      <c r="E435" s="251" t="s">
        <v>1</v>
      </c>
      <c r="F435" s="252" t="s">
        <v>573</v>
      </c>
      <c r="G435" s="250"/>
      <c r="H435" s="253">
        <v>-80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9" t="s">
        <v>150</v>
      </c>
      <c r="AU435" s="259" t="s">
        <v>88</v>
      </c>
      <c r="AV435" s="14" t="s">
        <v>88</v>
      </c>
      <c r="AW435" s="14" t="s">
        <v>36</v>
      </c>
      <c r="AX435" s="14" t="s">
        <v>79</v>
      </c>
      <c r="AY435" s="259" t="s">
        <v>137</v>
      </c>
    </row>
    <row r="436" s="15" customFormat="1">
      <c r="A436" s="15"/>
      <c r="B436" s="260"/>
      <c r="C436" s="261"/>
      <c r="D436" s="232" t="s">
        <v>150</v>
      </c>
      <c r="E436" s="262" t="s">
        <v>1</v>
      </c>
      <c r="F436" s="263" t="s">
        <v>218</v>
      </c>
      <c r="G436" s="261"/>
      <c r="H436" s="264">
        <v>2017.9000000000001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0" t="s">
        <v>150</v>
      </c>
      <c r="AU436" s="270" t="s">
        <v>88</v>
      </c>
      <c r="AV436" s="15" t="s">
        <v>144</v>
      </c>
      <c r="AW436" s="15" t="s">
        <v>36</v>
      </c>
      <c r="AX436" s="15" t="s">
        <v>21</v>
      </c>
      <c r="AY436" s="270" t="s">
        <v>137</v>
      </c>
    </row>
    <row r="437" s="2" customFormat="1" ht="24.15" customHeight="1">
      <c r="A437" s="39"/>
      <c r="B437" s="40"/>
      <c r="C437" s="219" t="s">
        <v>574</v>
      </c>
      <c r="D437" s="219" t="s">
        <v>139</v>
      </c>
      <c r="E437" s="220" t="s">
        <v>575</v>
      </c>
      <c r="F437" s="221" t="s">
        <v>576</v>
      </c>
      <c r="G437" s="222" t="s">
        <v>142</v>
      </c>
      <c r="H437" s="223">
        <v>64</v>
      </c>
      <c r="I437" s="224"/>
      <c r="J437" s="225">
        <f>ROUND(I437*H437,2)</f>
        <v>0</v>
      </c>
      <c r="K437" s="221" t="s">
        <v>143</v>
      </c>
      <c r="L437" s="45"/>
      <c r="M437" s="226" t="s">
        <v>1</v>
      </c>
      <c r="N437" s="227" t="s">
        <v>44</v>
      </c>
      <c r="O437" s="92"/>
      <c r="P437" s="228">
        <f>O437*H437</f>
        <v>0</v>
      </c>
      <c r="Q437" s="228">
        <v>0.00034000000000000002</v>
      </c>
      <c r="R437" s="228">
        <f>Q437*H437</f>
        <v>0.021760000000000002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144</v>
      </c>
      <c r="AT437" s="230" t="s">
        <v>139</v>
      </c>
      <c r="AU437" s="230" t="s">
        <v>88</v>
      </c>
      <c r="AY437" s="18" t="s">
        <v>137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21</v>
      </c>
      <c r="BK437" s="231">
        <f>ROUND(I437*H437,2)</f>
        <v>0</v>
      </c>
      <c r="BL437" s="18" t="s">
        <v>144</v>
      </c>
      <c r="BM437" s="230" t="s">
        <v>577</v>
      </c>
    </row>
    <row r="438" s="2" customFormat="1">
      <c r="A438" s="39"/>
      <c r="B438" s="40"/>
      <c r="C438" s="41"/>
      <c r="D438" s="232" t="s">
        <v>146</v>
      </c>
      <c r="E438" s="41"/>
      <c r="F438" s="233" t="s">
        <v>578</v>
      </c>
      <c r="G438" s="41"/>
      <c r="H438" s="41"/>
      <c r="I438" s="234"/>
      <c r="J438" s="41"/>
      <c r="K438" s="41"/>
      <c r="L438" s="45"/>
      <c r="M438" s="235"/>
      <c r="N438" s="236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146</v>
      </c>
      <c r="AU438" s="18" t="s">
        <v>88</v>
      </c>
    </row>
    <row r="439" s="2" customFormat="1">
      <c r="A439" s="39"/>
      <c r="B439" s="40"/>
      <c r="C439" s="41"/>
      <c r="D439" s="237" t="s">
        <v>148</v>
      </c>
      <c r="E439" s="41"/>
      <c r="F439" s="238" t="s">
        <v>579</v>
      </c>
      <c r="G439" s="41"/>
      <c r="H439" s="41"/>
      <c r="I439" s="234"/>
      <c r="J439" s="41"/>
      <c r="K439" s="41"/>
      <c r="L439" s="45"/>
      <c r="M439" s="235"/>
      <c r="N439" s="236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148</v>
      </c>
      <c r="AU439" s="18" t="s">
        <v>88</v>
      </c>
    </row>
    <row r="440" s="14" customFormat="1">
      <c r="A440" s="14"/>
      <c r="B440" s="249"/>
      <c r="C440" s="250"/>
      <c r="D440" s="232" t="s">
        <v>150</v>
      </c>
      <c r="E440" s="251" t="s">
        <v>1</v>
      </c>
      <c r="F440" s="252" t="s">
        <v>559</v>
      </c>
      <c r="G440" s="250"/>
      <c r="H440" s="253">
        <v>64</v>
      </c>
      <c r="I440" s="254"/>
      <c r="J440" s="250"/>
      <c r="K440" s="250"/>
      <c r="L440" s="255"/>
      <c r="M440" s="256"/>
      <c r="N440" s="257"/>
      <c r="O440" s="257"/>
      <c r="P440" s="257"/>
      <c r="Q440" s="257"/>
      <c r="R440" s="257"/>
      <c r="S440" s="257"/>
      <c r="T440" s="25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9" t="s">
        <v>150</v>
      </c>
      <c r="AU440" s="259" t="s">
        <v>88</v>
      </c>
      <c r="AV440" s="14" t="s">
        <v>88</v>
      </c>
      <c r="AW440" s="14" t="s">
        <v>36</v>
      </c>
      <c r="AX440" s="14" t="s">
        <v>21</v>
      </c>
      <c r="AY440" s="259" t="s">
        <v>137</v>
      </c>
    </row>
    <row r="441" s="2" customFormat="1" ht="24.15" customHeight="1">
      <c r="A441" s="39"/>
      <c r="B441" s="40"/>
      <c r="C441" s="219" t="s">
        <v>580</v>
      </c>
      <c r="D441" s="219" t="s">
        <v>139</v>
      </c>
      <c r="E441" s="220" t="s">
        <v>581</v>
      </c>
      <c r="F441" s="221" t="s">
        <v>582</v>
      </c>
      <c r="G441" s="222" t="s">
        <v>142</v>
      </c>
      <c r="H441" s="223">
        <v>128</v>
      </c>
      <c r="I441" s="224"/>
      <c r="J441" s="225">
        <f>ROUND(I441*H441,2)</f>
        <v>0</v>
      </c>
      <c r="K441" s="221" t="s">
        <v>143</v>
      </c>
      <c r="L441" s="45"/>
      <c r="M441" s="226" t="s">
        <v>1</v>
      </c>
      <c r="N441" s="227" t="s">
        <v>44</v>
      </c>
      <c r="O441" s="92"/>
      <c r="P441" s="228">
        <f>O441*H441</f>
        <v>0</v>
      </c>
      <c r="Q441" s="228">
        <v>0.00031</v>
      </c>
      <c r="R441" s="228">
        <f>Q441*H441</f>
        <v>0.03968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144</v>
      </c>
      <c r="AT441" s="230" t="s">
        <v>139</v>
      </c>
      <c r="AU441" s="230" t="s">
        <v>88</v>
      </c>
      <c r="AY441" s="18" t="s">
        <v>137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21</v>
      </c>
      <c r="BK441" s="231">
        <f>ROUND(I441*H441,2)</f>
        <v>0</v>
      </c>
      <c r="BL441" s="18" t="s">
        <v>144</v>
      </c>
      <c r="BM441" s="230" t="s">
        <v>583</v>
      </c>
    </row>
    <row r="442" s="2" customFormat="1">
      <c r="A442" s="39"/>
      <c r="B442" s="40"/>
      <c r="C442" s="41"/>
      <c r="D442" s="232" t="s">
        <v>146</v>
      </c>
      <c r="E442" s="41"/>
      <c r="F442" s="233" t="s">
        <v>584</v>
      </c>
      <c r="G442" s="41"/>
      <c r="H442" s="41"/>
      <c r="I442" s="234"/>
      <c r="J442" s="41"/>
      <c r="K442" s="41"/>
      <c r="L442" s="45"/>
      <c r="M442" s="235"/>
      <c r="N442" s="236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146</v>
      </c>
      <c r="AU442" s="18" t="s">
        <v>88</v>
      </c>
    </row>
    <row r="443" s="2" customFormat="1">
      <c r="A443" s="39"/>
      <c r="B443" s="40"/>
      <c r="C443" s="41"/>
      <c r="D443" s="237" t="s">
        <v>148</v>
      </c>
      <c r="E443" s="41"/>
      <c r="F443" s="238" t="s">
        <v>585</v>
      </c>
      <c r="G443" s="41"/>
      <c r="H443" s="41"/>
      <c r="I443" s="234"/>
      <c r="J443" s="41"/>
      <c r="K443" s="41"/>
      <c r="L443" s="45"/>
      <c r="M443" s="235"/>
      <c r="N443" s="236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148</v>
      </c>
      <c r="AU443" s="18" t="s">
        <v>88</v>
      </c>
    </row>
    <row r="444" s="14" customFormat="1">
      <c r="A444" s="14"/>
      <c r="B444" s="249"/>
      <c r="C444" s="250"/>
      <c r="D444" s="232" t="s">
        <v>150</v>
      </c>
      <c r="E444" s="251" t="s">
        <v>1</v>
      </c>
      <c r="F444" s="252" t="s">
        <v>586</v>
      </c>
      <c r="G444" s="250"/>
      <c r="H444" s="253">
        <v>128</v>
      </c>
      <c r="I444" s="254"/>
      <c r="J444" s="250"/>
      <c r="K444" s="250"/>
      <c r="L444" s="255"/>
      <c r="M444" s="256"/>
      <c r="N444" s="257"/>
      <c r="O444" s="257"/>
      <c r="P444" s="257"/>
      <c r="Q444" s="257"/>
      <c r="R444" s="257"/>
      <c r="S444" s="257"/>
      <c r="T444" s="25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9" t="s">
        <v>150</v>
      </c>
      <c r="AU444" s="259" t="s">
        <v>88</v>
      </c>
      <c r="AV444" s="14" t="s">
        <v>88</v>
      </c>
      <c r="AW444" s="14" t="s">
        <v>36</v>
      </c>
      <c r="AX444" s="14" t="s">
        <v>21</v>
      </c>
      <c r="AY444" s="259" t="s">
        <v>137</v>
      </c>
    </row>
    <row r="445" s="2" customFormat="1" ht="33" customHeight="1">
      <c r="A445" s="39"/>
      <c r="B445" s="40"/>
      <c r="C445" s="219" t="s">
        <v>587</v>
      </c>
      <c r="D445" s="219" t="s">
        <v>139</v>
      </c>
      <c r="E445" s="220" t="s">
        <v>588</v>
      </c>
      <c r="F445" s="221" t="s">
        <v>589</v>
      </c>
      <c r="G445" s="222" t="s">
        <v>142</v>
      </c>
      <c r="H445" s="223">
        <v>64</v>
      </c>
      <c r="I445" s="224"/>
      <c r="J445" s="225">
        <f>ROUND(I445*H445,2)</f>
        <v>0</v>
      </c>
      <c r="K445" s="221" t="s">
        <v>143</v>
      </c>
      <c r="L445" s="45"/>
      <c r="M445" s="226" t="s">
        <v>1</v>
      </c>
      <c r="N445" s="227" t="s">
        <v>44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144</v>
      </c>
      <c r="AT445" s="230" t="s">
        <v>139</v>
      </c>
      <c r="AU445" s="230" t="s">
        <v>88</v>
      </c>
      <c r="AY445" s="18" t="s">
        <v>137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21</v>
      </c>
      <c r="BK445" s="231">
        <f>ROUND(I445*H445,2)</f>
        <v>0</v>
      </c>
      <c r="BL445" s="18" t="s">
        <v>144</v>
      </c>
      <c r="BM445" s="230" t="s">
        <v>590</v>
      </c>
    </row>
    <row r="446" s="2" customFormat="1">
      <c r="A446" s="39"/>
      <c r="B446" s="40"/>
      <c r="C446" s="41"/>
      <c r="D446" s="232" t="s">
        <v>146</v>
      </c>
      <c r="E446" s="41"/>
      <c r="F446" s="233" t="s">
        <v>591</v>
      </c>
      <c r="G446" s="41"/>
      <c r="H446" s="41"/>
      <c r="I446" s="234"/>
      <c r="J446" s="41"/>
      <c r="K446" s="41"/>
      <c r="L446" s="45"/>
      <c r="M446" s="235"/>
      <c r="N446" s="236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146</v>
      </c>
      <c r="AU446" s="18" t="s">
        <v>88</v>
      </c>
    </row>
    <row r="447" s="2" customFormat="1">
      <c r="A447" s="39"/>
      <c r="B447" s="40"/>
      <c r="C447" s="41"/>
      <c r="D447" s="237" t="s">
        <v>148</v>
      </c>
      <c r="E447" s="41"/>
      <c r="F447" s="238" t="s">
        <v>592</v>
      </c>
      <c r="G447" s="41"/>
      <c r="H447" s="41"/>
      <c r="I447" s="234"/>
      <c r="J447" s="41"/>
      <c r="K447" s="41"/>
      <c r="L447" s="45"/>
      <c r="M447" s="235"/>
      <c r="N447" s="236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148</v>
      </c>
      <c r="AU447" s="18" t="s">
        <v>88</v>
      </c>
    </row>
    <row r="448" s="14" customFormat="1">
      <c r="A448" s="14"/>
      <c r="B448" s="249"/>
      <c r="C448" s="250"/>
      <c r="D448" s="232" t="s">
        <v>150</v>
      </c>
      <c r="E448" s="251" t="s">
        <v>1</v>
      </c>
      <c r="F448" s="252" t="s">
        <v>593</v>
      </c>
      <c r="G448" s="250"/>
      <c r="H448" s="253">
        <v>64</v>
      </c>
      <c r="I448" s="254"/>
      <c r="J448" s="250"/>
      <c r="K448" s="250"/>
      <c r="L448" s="255"/>
      <c r="M448" s="256"/>
      <c r="N448" s="257"/>
      <c r="O448" s="257"/>
      <c r="P448" s="257"/>
      <c r="Q448" s="257"/>
      <c r="R448" s="257"/>
      <c r="S448" s="257"/>
      <c r="T448" s="25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9" t="s">
        <v>150</v>
      </c>
      <c r="AU448" s="259" t="s">
        <v>88</v>
      </c>
      <c r="AV448" s="14" t="s">
        <v>88</v>
      </c>
      <c r="AW448" s="14" t="s">
        <v>36</v>
      </c>
      <c r="AX448" s="14" t="s">
        <v>21</v>
      </c>
      <c r="AY448" s="259" t="s">
        <v>137</v>
      </c>
    </row>
    <row r="449" s="2" customFormat="1" ht="24.15" customHeight="1">
      <c r="A449" s="39"/>
      <c r="B449" s="40"/>
      <c r="C449" s="219" t="s">
        <v>594</v>
      </c>
      <c r="D449" s="219" t="s">
        <v>139</v>
      </c>
      <c r="E449" s="220" t="s">
        <v>595</v>
      </c>
      <c r="F449" s="221" t="s">
        <v>596</v>
      </c>
      <c r="G449" s="222" t="s">
        <v>142</v>
      </c>
      <c r="H449" s="223">
        <v>64</v>
      </c>
      <c r="I449" s="224"/>
      <c r="J449" s="225">
        <f>ROUND(I449*H449,2)</f>
        <v>0</v>
      </c>
      <c r="K449" s="221" t="s">
        <v>143</v>
      </c>
      <c r="L449" s="45"/>
      <c r="M449" s="226" t="s">
        <v>1</v>
      </c>
      <c r="N449" s="227" t="s">
        <v>44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144</v>
      </c>
      <c r="AT449" s="230" t="s">
        <v>139</v>
      </c>
      <c r="AU449" s="230" t="s">
        <v>88</v>
      </c>
      <c r="AY449" s="18" t="s">
        <v>137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21</v>
      </c>
      <c r="BK449" s="231">
        <f>ROUND(I449*H449,2)</f>
        <v>0</v>
      </c>
      <c r="BL449" s="18" t="s">
        <v>144</v>
      </c>
      <c r="BM449" s="230" t="s">
        <v>597</v>
      </c>
    </row>
    <row r="450" s="2" customFormat="1">
      <c r="A450" s="39"/>
      <c r="B450" s="40"/>
      <c r="C450" s="41"/>
      <c r="D450" s="232" t="s">
        <v>146</v>
      </c>
      <c r="E450" s="41"/>
      <c r="F450" s="233" t="s">
        <v>598</v>
      </c>
      <c r="G450" s="41"/>
      <c r="H450" s="41"/>
      <c r="I450" s="234"/>
      <c r="J450" s="41"/>
      <c r="K450" s="41"/>
      <c r="L450" s="45"/>
      <c r="M450" s="235"/>
      <c r="N450" s="236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146</v>
      </c>
      <c r="AU450" s="18" t="s">
        <v>88</v>
      </c>
    </row>
    <row r="451" s="2" customFormat="1">
      <c r="A451" s="39"/>
      <c r="B451" s="40"/>
      <c r="C451" s="41"/>
      <c r="D451" s="237" t="s">
        <v>148</v>
      </c>
      <c r="E451" s="41"/>
      <c r="F451" s="238" t="s">
        <v>599</v>
      </c>
      <c r="G451" s="41"/>
      <c r="H451" s="41"/>
      <c r="I451" s="234"/>
      <c r="J451" s="41"/>
      <c r="K451" s="41"/>
      <c r="L451" s="45"/>
      <c r="M451" s="235"/>
      <c r="N451" s="23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148</v>
      </c>
      <c r="AU451" s="18" t="s">
        <v>88</v>
      </c>
    </row>
    <row r="452" s="14" customFormat="1">
      <c r="A452" s="14"/>
      <c r="B452" s="249"/>
      <c r="C452" s="250"/>
      <c r="D452" s="232" t="s">
        <v>150</v>
      </c>
      <c r="E452" s="251" t="s">
        <v>1</v>
      </c>
      <c r="F452" s="252" t="s">
        <v>559</v>
      </c>
      <c r="G452" s="250"/>
      <c r="H452" s="253">
        <v>64</v>
      </c>
      <c r="I452" s="254"/>
      <c r="J452" s="250"/>
      <c r="K452" s="250"/>
      <c r="L452" s="255"/>
      <c r="M452" s="256"/>
      <c r="N452" s="257"/>
      <c r="O452" s="257"/>
      <c r="P452" s="257"/>
      <c r="Q452" s="257"/>
      <c r="R452" s="257"/>
      <c r="S452" s="257"/>
      <c r="T452" s="258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9" t="s">
        <v>150</v>
      </c>
      <c r="AU452" s="259" t="s">
        <v>88</v>
      </c>
      <c r="AV452" s="14" t="s">
        <v>88</v>
      </c>
      <c r="AW452" s="14" t="s">
        <v>36</v>
      </c>
      <c r="AX452" s="14" t="s">
        <v>21</v>
      </c>
      <c r="AY452" s="259" t="s">
        <v>137</v>
      </c>
    </row>
    <row r="453" s="2" customFormat="1" ht="24.15" customHeight="1">
      <c r="A453" s="39"/>
      <c r="B453" s="40"/>
      <c r="C453" s="219" t="s">
        <v>600</v>
      </c>
      <c r="D453" s="219" t="s">
        <v>139</v>
      </c>
      <c r="E453" s="220" t="s">
        <v>601</v>
      </c>
      <c r="F453" s="221" t="s">
        <v>602</v>
      </c>
      <c r="G453" s="222" t="s">
        <v>142</v>
      </c>
      <c r="H453" s="223">
        <v>1999.5</v>
      </c>
      <c r="I453" s="224"/>
      <c r="J453" s="225">
        <f>ROUND(I453*H453,2)</f>
        <v>0</v>
      </c>
      <c r="K453" s="221" t="s">
        <v>143</v>
      </c>
      <c r="L453" s="45"/>
      <c r="M453" s="226" t="s">
        <v>1</v>
      </c>
      <c r="N453" s="227" t="s">
        <v>44</v>
      </c>
      <c r="O453" s="92"/>
      <c r="P453" s="228">
        <f>O453*H453</f>
        <v>0</v>
      </c>
      <c r="Q453" s="228">
        <v>0.1837</v>
      </c>
      <c r="R453" s="228">
        <f>Q453*H453</f>
        <v>367.30815000000001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144</v>
      </c>
      <c r="AT453" s="230" t="s">
        <v>139</v>
      </c>
      <c r="AU453" s="230" t="s">
        <v>88</v>
      </c>
      <c r="AY453" s="18" t="s">
        <v>137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21</v>
      </c>
      <c r="BK453" s="231">
        <f>ROUND(I453*H453,2)</f>
        <v>0</v>
      </c>
      <c r="BL453" s="18" t="s">
        <v>144</v>
      </c>
      <c r="BM453" s="230" t="s">
        <v>603</v>
      </c>
    </row>
    <row r="454" s="2" customFormat="1">
      <c r="A454" s="39"/>
      <c r="B454" s="40"/>
      <c r="C454" s="41"/>
      <c r="D454" s="232" t="s">
        <v>146</v>
      </c>
      <c r="E454" s="41"/>
      <c r="F454" s="233" t="s">
        <v>604</v>
      </c>
      <c r="G454" s="41"/>
      <c r="H454" s="41"/>
      <c r="I454" s="234"/>
      <c r="J454" s="41"/>
      <c r="K454" s="41"/>
      <c r="L454" s="45"/>
      <c r="M454" s="235"/>
      <c r="N454" s="236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146</v>
      </c>
      <c r="AU454" s="18" t="s">
        <v>88</v>
      </c>
    </row>
    <row r="455" s="2" customFormat="1">
      <c r="A455" s="39"/>
      <c r="B455" s="40"/>
      <c r="C455" s="41"/>
      <c r="D455" s="237" t="s">
        <v>148</v>
      </c>
      <c r="E455" s="41"/>
      <c r="F455" s="238" t="s">
        <v>605</v>
      </c>
      <c r="G455" s="41"/>
      <c r="H455" s="41"/>
      <c r="I455" s="234"/>
      <c r="J455" s="41"/>
      <c r="K455" s="41"/>
      <c r="L455" s="45"/>
      <c r="M455" s="235"/>
      <c r="N455" s="236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148</v>
      </c>
      <c r="AU455" s="18" t="s">
        <v>88</v>
      </c>
    </row>
    <row r="456" s="13" customFormat="1">
      <c r="A456" s="13"/>
      <c r="B456" s="239"/>
      <c r="C456" s="240"/>
      <c r="D456" s="232" t="s">
        <v>150</v>
      </c>
      <c r="E456" s="241" t="s">
        <v>1</v>
      </c>
      <c r="F456" s="242" t="s">
        <v>606</v>
      </c>
      <c r="G456" s="240"/>
      <c r="H456" s="241" t="s">
        <v>1</v>
      </c>
      <c r="I456" s="243"/>
      <c r="J456" s="240"/>
      <c r="K456" s="240"/>
      <c r="L456" s="244"/>
      <c r="M456" s="245"/>
      <c r="N456" s="246"/>
      <c r="O456" s="246"/>
      <c r="P456" s="246"/>
      <c r="Q456" s="246"/>
      <c r="R456" s="246"/>
      <c r="S456" s="246"/>
      <c r="T456" s="24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8" t="s">
        <v>150</v>
      </c>
      <c r="AU456" s="248" t="s">
        <v>88</v>
      </c>
      <c r="AV456" s="13" t="s">
        <v>21</v>
      </c>
      <c r="AW456" s="13" t="s">
        <v>36</v>
      </c>
      <c r="AX456" s="13" t="s">
        <v>79</v>
      </c>
      <c r="AY456" s="248" t="s">
        <v>137</v>
      </c>
    </row>
    <row r="457" s="14" customFormat="1">
      <c r="A457" s="14"/>
      <c r="B457" s="249"/>
      <c r="C457" s="250"/>
      <c r="D457" s="232" t="s">
        <v>150</v>
      </c>
      <c r="E457" s="251" t="s">
        <v>1</v>
      </c>
      <c r="F457" s="252" t="s">
        <v>607</v>
      </c>
      <c r="G457" s="250"/>
      <c r="H457" s="253">
        <v>1967.5999999999999</v>
      </c>
      <c r="I457" s="254"/>
      <c r="J457" s="250"/>
      <c r="K457" s="250"/>
      <c r="L457" s="255"/>
      <c r="M457" s="256"/>
      <c r="N457" s="257"/>
      <c r="O457" s="257"/>
      <c r="P457" s="257"/>
      <c r="Q457" s="257"/>
      <c r="R457" s="257"/>
      <c r="S457" s="257"/>
      <c r="T457" s="258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9" t="s">
        <v>150</v>
      </c>
      <c r="AU457" s="259" t="s">
        <v>88</v>
      </c>
      <c r="AV457" s="14" t="s">
        <v>88</v>
      </c>
      <c r="AW457" s="14" t="s">
        <v>36</v>
      </c>
      <c r="AX457" s="14" t="s">
        <v>79</v>
      </c>
      <c r="AY457" s="259" t="s">
        <v>137</v>
      </c>
    </row>
    <row r="458" s="14" customFormat="1">
      <c r="A458" s="14"/>
      <c r="B458" s="249"/>
      <c r="C458" s="250"/>
      <c r="D458" s="232" t="s">
        <v>150</v>
      </c>
      <c r="E458" s="251" t="s">
        <v>1</v>
      </c>
      <c r="F458" s="252" t="s">
        <v>608</v>
      </c>
      <c r="G458" s="250"/>
      <c r="H458" s="253">
        <v>31.899999999999999</v>
      </c>
      <c r="I458" s="254"/>
      <c r="J458" s="250"/>
      <c r="K458" s="250"/>
      <c r="L458" s="255"/>
      <c r="M458" s="256"/>
      <c r="N458" s="257"/>
      <c r="O458" s="257"/>
      <c r="P458" s="257"/>
      <c r="Q458" s="257"/>
      <c r="R458" s="257"/>
      <c r="S458" s="257"/>
      <c r="T458" s="25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9" t="s">
        <v>150</v>
      </c>
      <c r="AU458" s="259" t="s">
        <v>88</v>
      </c>
      <c r="AV458" s="14" t="s">
        <v>88</v>
      </c>
      <c r="AW458" s="14" t="s">
        <v>36</v>
      </c>
      <c r="AX458" s="14" t="s">
        <v>79</v>
      </c>
      <c r="AY458" s="259" t="s">
        <v>137</v>
      </c>
    </row>
    <row r="459" s="2" customFormat="1" ht="24.15" customHeight="1">
      <c r="A459" s="39"/>
      <c r="B459" s="40"/>
      <c r="C459" s="283" t="s">
        <v>609</v>
      </c>
      <c r="D459" s="283" t="s">
        <v>320</v>
      </c>
      <c r="E459" s="284" t="s">
        <v>610</v>
      </c>
      <c r="F459" s="285" t="s">
        <v>611</v>
      </c>
      <c r="G459" s="286" t="s">
        <v>142</v>
      </c>
      <c r="H459" s="287">
        <v>805.98000000000002</v>
      </c>
      <c r="I459" s="288"/>
      <c r="J459" s="289">
        <f>ROUND(I459*H459,2)</f>
        <v>0</v>
      </c>
      <c r="K459" s="285" t="s">
        <v>1</v>
      </c>
      <c r="L459" s="290"/>
      <c r="M459" s="291" t="s">
        <v>1</v>
      </c>
      <c r="N459" s="292" t="s">
        <v>44</v>
      </c>
      <c r="O459" s="92"/>
      <c r="P459" s="228">
        <f>O459*H459</f>
        <v>0</v>
      </c>
      <c r="Q459" s="228">
        <v>0.222</v>
      </c>
      <c r="R459" s="228">
        <f>Q459*H459</f>
        <v>178.92756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195</v>
      </c>
      <c r="AT459" s="230" t="s">
        <v>320</v>
      </c>
      <c r="AU459" s="230" t="s">
        <v>88</v>
      </c>
      <c r="AY459" s="18" t="s">
        <v>137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21</v>
      </c>
      <c r="BK459" s="231">
        <f>ROUND(I459*H459,2)</f>
        <v>0</v>
      </c>
      <c r="BL459" s="18" t="s">
        <v>144</v>
      </c>
      <c r="BM459" s="230" t="s">
        <v>612</v>
      </c>
    </row>
    <row r="460" s="2" customFormat="1">
      <c r="A460" s="39"/>
      <c r="B460" s="40"/>
      <c r="C460" s="41"/>
      <c r="D460" s="232" t="s">
        <v>146</v>
      </c>
      <c r="E460" s="41"/>
      <c r="F460" s="233" t="s">
        <v>613</v>
      </c>
      <c r="G460" s="41"/>
      <c r="H460" s="41"/>
      <c r="I460" s="234"/>
      <c r="J460" s="41"/>
      <c r="K460" s="41"/>
      <c r="L460" s="45"/>
      <c r="M460" s="235"/>
      <c r="N460" s="236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146</v>
      </c>
      <c r="AU460" s="18" t="s">
        <v>88</v>
      </c>
    </row>
    <row r="461" s="13" customFormat="1">
      <c r="A461" s="13"/>
      <c r="B461" s="239"/>
      <c r="C461" s="240"/>
      <c r="D461" s="232" t="s">
        <v>150</v>
      </c>
      <c r="E461" s="241" t="s">
        <v>1</v>
      </c>
      <c r="F461" s="242" t="s">
        <v>614</v>
      </c>
      <c r="G461" s="240"/>
      <c r="H461" s="241" t="s">
        <v>1</v>
      </c>
      <c r="I461" s="243"/>
      <c r="J461" s="240"/>
      <c r="K461" s="240"/>
      <c r="L461" s="244"/>
      <c r="M461" s="245"/>
      <c r="N461" s="246"/>
      <c r="O461" s="246"/>
      <c r="P461" s="246"/>
      <c r="Q461" s="246"/>
      <c r="R461" s="246"/>
      <c r="S461" s="246"/>
      <c r="T461" s="24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8" t="s">
        <v>150</v>
      </c>
      <c r="AU461" s="248" t="s">
        <v>88</v>
      </c>
      <c r="AV461" s="13" t="s">
        <v>21</v>
      </c>
      <c r="AW461" s="13" t="s">
        <v>36</v>
      </c>
      <c r="AX461" s="13" t="s">
        <v>79</v>
      </c>
      <c r="AY461" s="248" t="s">
        <v>137</v>
      </c>
    </row>
    <row r="462" s="14" customFormat="1">
      <c r="A462" s="14"/>
      <c r="B462" s="249"/>
      <c r="C462" s="250"/>
      <c r="D462" s="232" t="s">
        <v>150</v>
      </c>
      <c r="E462" s="251" t="s">
        <v>1</v>
      </c>
      <c r="F462" s="252" t="s">
        <v>615</v>
      </c>
      <c r="G462" s="250"/>
      <c r="H462" s="253">
        <v>767.60000000000002</v>
      </c>
      <c r="I462" s="254"/>
      <c r="J462" s="250"/>
      <c r="K462" s="250"/>
      <c r="L462" s="255"/>
      <c r="M462" s="256"/>
      <c r="N462" s="257"/>
      <c r="O462" s="257"/>
      <c r="P462" s="257"/>
      <c r="Q462" s="257"/>
      <c r="R462" s="257"/>
      <c r="S462" s="257"/>
      <c r="T462" s="258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9" t="s">
        <v>150</v>
      </c>
      <c r="AU462" s="259" t="s">
        <v>88</v>
      </c>
      <c r="AV462" s="14" t="s">
        <v>88</v>
      </c>
      <c r="AW462" s="14" t="s">
        <v>36</v>
      </c>
      <c r="AX462" s="14" t="s">
        <v>21</v>
      </c>
      <c r="AY462" s="259" t="s">
        <v>137</v>
      </c>
    </row>
    <row r="463" s="14" customFormat="1">
      <c r="A463" s="14"/>
      <c r="B463" s="249"/>
      <c r="C463" s="250"/>
      <c r="D463" s="232" t="s">
        <v>150</v>
      </c>
      <c r="E463" s="250"/>
      <c r="F463" s="252" t="s">
        <v>616</v>
      </c>
      <c r="G463" s="250"/>
      <c r="H463" s="253">
        <v>805.98000000000002</v>
      </c>
      <c r="I463" s="254"/>
      <c r="J463" s="250"/>
      <c r="K463" s="250"/>
      <c r="L463" s="255"/>
      <c r="M463" s="256"/>
      <c r="N463" s="257"/>
      <c r="O463" s="257"/>
      <c r="P463" s="257"/>
      <c r="Q463" s="257"/>
      <c r="R463" s="257"/>
      <c r="S463" s="257"/>
      <c r="T463" s="25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9" t="s">
        <v>150</v>
      </c>
      <c r="AU463" s="259" t="s">
        <v>88</v>
      </c>
      <c r="AV463" s="14" t="s">
        <v>88</v>
      </c>
      <c r="AW463" s="14" t="s">
        <v>4</v>
      </c>
      <c r="AX463" s="14" t="s">
        <v>21</v>
      </c>
      <c r="AY463" s="259" t="s">
        <v>137</v>
      </c>
    </row>
    <row r="464" s="2" customFormat="1" ht="24.15" customHeight="1">
      <c r="A464" s="39"/>
      <c r="B464" s="40"/>
      <c r="C464" s="283" t="s">
        <v>617</v>
      </c>
      <c r="D464" s="283" t="s">
        <v>320</v>
      </c>
      <c r="E464" s="284" t="s">
        <v>618</v>
      </c>
      <c r="F464" s="285" t="s">
        <v>619</v>
      </c>
      <c r="G464" s="286" t="s">
        <v>142</v>
      </c>
      <c r="H464" s="287">
        <v>33.494999999999997</v>
      </c>
      <c r="I464" s="288"/>
      <c r="J464" s="289">
        <f>ROUND(I464*H464,2)</f>
        <v>0</v>
      </c>
      <c r="K464" s="285" t="s">
        <v>1</v>
      </c>
      <c r="L464" s="290"/>
      <c r="M464" s="291" t="s">
        <v>1</v>
      </c>
      <c r="N464" s="292" t="s">
        <v>44</v>
      </c>
      <c r="O464" s="92"/>
      <c r="P464" s="228">
        <f>O464*H464</f>
        <v>0</v>
      </c>
      <c r="Q464" s="228">
        <v>0.222</v>
      </c>
      <c r="R464" s="228">
        <f>Q464*H464</f>
        <v>7.4358899999999997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195</v>
      </c>
      <c r="AT464" s="230" t="s">
        <v>320</v>
      </c>
      <c r="AU464" s="230" t="s">
        <v>88</v>
      </c>
      <c r="AY464" s="18" t="s">
        <v>137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21</v>
      </c>
      <c r="BK464" s="231">
        <f>ROUND(I464*H464,2)</f>
        <v>0</v>
      </c>
      <c r="BL464" s="18" t="s">
        <v>144</v>
      </c>
      <c r="BM464" s="230" t="s">
        <v>620</v>
      </c>
    </row>
    <row r="465" s="2" customFormat="1">
      <c r="A465" s="39"/>
      <c r="B465" s="40"/>
      <c r="C465" s="41"/>
      <c r="D465" s="232" t="s">
        <v>146</v>
      </c>
      <c r="E465" s="41"/>
      <c r="F465" s="233" t="s">
        <v>613</v>
      </c>
      <c r="G465" s="41"/>
      <c r="H465" s="41"/>
      <c r="I465" s="234"/>
      <c r="J465" s="41"/>
      <c r="K465" s="41"/>
      <c r="L465" s="45"/>
      <c r="M465" s="235"/>
      <c r="N465" s="236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146</v>
      </c>
      <c r="AU465" s="18" t="s">
        <v>88</v>
      </c>
    </row>
    <row r="466" s="13" customFormat="1">
      <c r="A466" s="13"/>
      <c r="B466" s="239"/>
      <c r="C466" s="240"/>
      <c r="D466" s="232" t="s">
        <v>150</v>
      </c>
      <c r="E466" s="241" t="s">
        <v>1</v>
      </c>
      <c r="F466" s="242" t="s">
        <v>621</v>
      </c>
      <c r="G466" s="240"/>
      <c r="H466" s="241" t="s">
        <v>1</v>
      </c>
      <c r="I466" s="243"/>
      <c r="J466" s="240"/>
      <c r="K466" s="240"/>
      <c r="L466" s="244"/>
      <c r="M466" s="245"/>
      <c r="N466" s="246"/>
      <c r="O466" s="246"/>
      <c r="P466" s="246"/>
      <c r="Q466" s="246"/>
      <c r="R466" s="246"/>
      <c r="S466" s="246"/>
      <c r="T466" s="24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8" t="s">
        <v>150</v>
      </c>
      <c r="AU466" s="248" t="s">
        <v>88</v>
      </c>
      <c r="AV466" s="13" t="s">
        <v>21</v>
      </c>
      <c r="AW466" s="13" t="s">
        <v>36</v>
      </c>
      <c r="AX466" s="13" t="s">
        <v>79</v>
      </c>
      <c r="AY466" s="248" t="s">
        <v>137</v>
      </c>
    </row>
    <row r="467" s="14" customFormat="1">
      <c r="A467" s="14"/>
      <c r="B467" s="249"/>
      <c r="C467" s="250"/>
      <c r="D467" s="232" t="s">
        <v>150</v>
      </c>
      <c r="E467" s="251" t="s">
        <v>1</v>
      </c>
      <c r="F467" s="252" t="s">
        <v>622</v>
      </c>
      <c r="G467" s="250"/>
      <c r="H467" s="253">
        <v>31.899999999999999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9" t="s">
        <v>150</v>
      </c>
      <c r="AU467" s="259" t="s">
        <v>88</v>
      </c>
      <c r="AV467" s="14" t="s">
        <v>88</v>
      </c>
      <c r="AW467" s="14" t="s">
        <v>36</v>
      </c>
      <c r="AX467" s="14" t="s">
        <v>21</v>
      </c>
      <c r="AY467" s="259" t="s">
        <v>137</v>
      </c>
    </row>
    <row r="468" s="14" customFormat="1">
      <c r="A468" s="14"/>
      <c r="B468" s="249"/>
      <c r="C468" s="250"/>
      <c r="D468" s="232" t="s">
        <v>150</v>
      </c>
      <c r="E468" s="250"/>
      <c r="F468" s="252" t="s">
        <v>623</v>
      </c>
      <c r="G468" s="250"/>
      <c r="H468" s="253">
        <v>33.494999999999997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150</v>
      </c>
      <c r="AU468" s="259" t="s">
        <v>88</v>
      </c>
      <c r="AV468" s="14" t="s">
        <v>88</v>
      </c>
      <c r="AW468" s="14" t="s">
        <v>4</v>
      </c>
      <c r="AX468" s="14" t="s">
        <v>21</v>
      </c>
      <c r="AY468" s="259" t="s">
        <v>137</v>
      </c>
    </row>
    <row r="469" s="2" customFormat="1" ht="24.15" customHeight="1">
      <c r="A469" s="39"/>
      <c r="B469" s="40"/>
      <c r="C469" s="219" t="s">
        <v>624</v>
      </c>
      <c r="D469" s="219" t="s">
        <v>139</v>
      </c>
      <c r="E469" s="220" t="s">
        <v>625</v>
      </c>
      <c r="F469" s="221" t="s">
        <v>626</v>
      </c>
      <c r="G469" s="222" t="s">
        <v>142</v>
      </c>
      <c r="H469" s="223">
        <v>1588.5</v>
      </c>
      <c r="I469" s="224"/>
      <c r="J469" s="225">
        <f>ROUND(I469*H469,2)</f>
        <v>0</v>
      </c>
      <c r="K469" s="221" t="s">
        <v>143</v>
      </c>
      <c r="L469" s="45"/>
      <c r="M469" s="226" t="s">
        <v>1</v>
      </c>
      <c r="N469" s="227" t="s">
        <v>44</v>
      </c>
      <c r="O469" s="92"/>
      <c r="P469" s="228">
        <f>O469*H469</f>
        <v>0</v>
      </c>
      <c r="Q469" s="228">
        <v>0.16700000000000001</v>
      </c>
      <c r="R469" s="228">
        <f>Q469*H469</f>
        <v>265.27950000000004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144</v>
      </c>
      <c r="AT469" s="230" t="s">
        <v>139</v>
      </c>
      <c r="AU469" s="230" t="s">
        <v>88</v>
      </c>
      <c r="AY469" s="18" t="s">
        <v>137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21</v>
      </c>
      <c r="BK469" s="231">
        <f>ROUND(I469*H469,2)</f>
        <v>0</v>
      </c>
      <c r="BL469" s="18" t="s">
        <v>144</v>
      </c>
      <c r="BM469" s="230" t="s">
        <v>627</v>
      </c>
    </row>
    <row r="470" s="2" customFormat="1">
      <c r="A470" s="39"/>
      <c r="B470" s="40"/>
      <c r="C470" s="41"/>
      <c r="D470" s="232" t="s">
        <v>146</v>
      </c>
      <c r="E470" s="41"/>
      <c r="F470" s="233" t="s">
        <v>628</v>
      </c>
      <c r="G470" s="41"/>
      <c r="H470" s="41"/>
      <c r="I470" s="234"/>
      <c r="J470" s="41"/>
      <c r="K470" s="41"/>
      <c r="L470" s="45"/>
      <c r="M470" s="235"/>
      <c r="N470" s="236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146</v>
      </c>
      <c r="AU470" s="18" t="s">
        <v>88</v>
      </c>
    </row>
    <row r="471" s="2" customFormat="1">
      <c r="A471" s="39"/>
      <c r="B471" s="40"/>
      <c r="C471" s="41"/>
      <c r="D471" s="237" t="s">
        <v>148</v>
      </c>
      <c r="E471" s="41"/>
      <c r="F471" s="238" t="s">
        <v>629</v>
      </c>
      <c r="G471" s="41"/>
      <c r="H471" s="41"/>
      <c r="I471" s="234"/>
      <c r="J471" s="41"/>
      <c r="K471" s="41"/>
      <c r="L471" s="45"/>
      <c r="M471" s="235"/>
      <c r="N471" s="236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148</v>
      </c>
      <c r="AU471" s="18" t="s">
        <v>88</v>
      </c>
    </row>
    <row r="472" s="13" customFormat="1">
      <c r="A472" s="13"/>
      <c r="B472" s="239"/>
      <c r="C472" s="240"/>
      <c r="D472" s="232" t="s">
        <v>150</v>
      </c>
      <c r="E472" s="241" t="s">
        <v>1</v>
      </c>
      <c r="F472" s="242" t="s">
        <v>630</v>
      </c>
      <c r="G472" s="240"/>
      <c r="H472" s="241" t="s">
        <v>1</v>
      </c>
      <c r="I472" s="243"/>
      <c r="J472" s="240"/>
      <c r="K472" s="240"/>
      <c r="L472" s="244"/>
      <c r="M472" s="245"/>
      <c r="N472" s="246"/>
      <c r="O472" s="246"/>
      <c r="P472" s="246"/>
      <c r="Q472" s="246"/>
      <c r="R472" s="246"/>
      <c r="S472" s="246"/>
      <c r="T472" s="24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8" t="s">
        <v>150</v>
      </c>
      <c r="AU472" s="248" t="s">
        <v>88</v>
      </c>
      <c r="AV472" s="13" t="s">
        <v>21</v>
      </c>
      <c r="AW472" s="13" t="s">
        <v>36</v>
      </c>
      <c r="AX472" s="13" t="s">
        <v>79</v>
      </c>
      <c r="AY472" s="248" t="s">
        <v>137</v>
      </c>
    </row>
    <row r="473" s="14" customFormat="1">
      <c r="A473" s="14"/>
      <c r="B473" s="249"/>
      <c r="C473" s="250"/>
      <c r="D473" s="232" t="s">
        <v>150</v>
      </c>
      <c r="E473" s="251" t="s">
        <v>1</v>
      </c>
      <c r="F473" s="252" t="s">
        <v>631</v>
      </c>
      <c r="G473" s="250"/>
      <c r="H473" s="253">
        <v>1588.5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9" t="s">
        <v>150</v>
      </c>
      <c r="AU473" s="259" t="s">
        <v>88</v>
      </c>
      <c r="AV473" s="14" t="s">
        <v>88</v>
      </c>
      <c r="AW473" s="14" t="s">
        <v>36</v>
      </c>
      <c r="AX473" s="14" t="s">
        <v>21</v>
      </c>
      <c r="AY473" s="259" t="s">
        <v>137</v>
      </c>
    </row>
    <row r="474" s="2" customFormat="1" ht="24.15" customHeight="1">
      <c r="A474" s="39"/>
      <c r="B474" s="40"/>
      <c r="C474" s="283" t="s">
        <v>632</v>
      </c>
      <c r="D474" s="283" t="s">
        <v>320</v>
      </c>
      <c r="E474" s="284" t="s">
        <v>633</v>
      </c>
      <c r="F474" s="285" t="s">
        <v>634</v>
      </c>
      <c r="G474" s="286" t="s">
        <v>142</v>
      </c>
      <c r="H474" s="287">
        <v>407.92500000000001</v>
      </c>
      <c r="I474" s="288"/>
      <c r="J474" s="289">
        <f>ROUND(I474*H474,2)</f>
        <v>0</v>
      </c>
      <c r="K474" s="285" t="s">
        <v>143</v>
      </c>
      <c r="L474" s="290"/>
      <c r="M474" s="291" t="s">
        <v>1</v>
      </c>
      <c r="N474" s="292" t="s">
        <v>44</v>
      </c>
      <c r="O474" s="92"/>
      <c r="P474" s="228">
        <f>O474*H474</f>
        <v>0</v>
      </c>
      <c r="Q474" s="228">
        <v>0.11799999999999999</v>
      </c>
      <c r="R474" s="228">
        <f>Q474*H474</f>
        <v>48.135149999999996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195</v>
      </c>
      <c r="AT474" s="230" t="s">
        <v>320</v>
      </c>
      <c r="AU474" s="230" t="s">
        <v>88</v>
      </c>
      <c r="AY474" s="18" t="s">
        <v>137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21</v>
      </c>
      <c r="BK474" s="231">
        <f>ROUND(I474*H474,2)</f>
        <v>0</v>
      </c>
      <c r="BL474" s="18" t="s">
        <v>144</v>
      </c>
      <c r="BM474" s="230" t="s">
        <v>635</v>
      </c>
    </row>
    <row r="475" s="2" customFormat="1">
      <c r="A475" s="39"/>
      <c r="B475" s="40"/>
      <c r="C475" s="41"/>
      <c r="D475" s="232" t="s">
        <v>146</v>
      </c>
      <c r="E475" s="41"/>
      <c r="F475" s="233" t="s">
        <v>636</v>
      </c>
      <c r="G475" s="41"/>
      <c r="H475" s="41"/>
      <c r="I475" s="234"/>
      <c r="J475" s="41"/>
      <c r="K475" s="41"/>
      <c r="L475" s="45"/>
      <c r="M475" s="235"/>
      <c r="N475" s="236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146</v>
      </c>
      <c r="AU475" s="18" t="s">
        <v>88</v>
      </c>
    </row>
    <row r="476" s="13" customFormat="1">
      <c r="A476" s="13"/>
      <c r="B476" s="239"/>
      <c r="C476" s="240"/>
      <c r="D476" s="232" t="s">
        <v>150</v>
      </c>
      <c r="E476" s="241" t="s">
        <v>1</v>
      </c>
      <c r="F476" s="242" t="s">
        <v>637</v>
      </c>
      <c r="G476" s="240"/>
      <c r="H476" s="241" t="s">
        <v>1</v>
      </c>
      <c r="I476" s="243"/>
      <c r="J476" s="240"/>
      <c r="K476" s="240"/>
      <c r="L476" s="244"/>
      <c r="M476" s="245"/>
      <c r="N476" s="246"/>
      <c r="O476" s="246"/>
      <c r="P476" s="246"/>
      <c r="Q476" s="246"/>
      <c r="R476" s="246"/>
      <c r="S476" s="246"/>
      <c r="T476" s="24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8" t="s">
        <v>150</v>
      </c>
      <c r="AU476" s="248" t="s">
        <v>88</v>
      </c>
      <c r="AV476" s="13" t="s">
        <v>21</v>
      </c>
      <c r="AW476" s="13" t="s">
        <v>36</v>
      </c>
      <c r="AX476" s="13" t="s">
        <v>79</v>
      </c>
      <c r="AY476" s="248" t="s">
        <v>137</v>
      </c>
    </row>
    <row r="477" s="13" customFormat="1">
      <c r="A477" s="13"/>
      <c r="B477" s="239"/>
      <c r="C477" s="240"/>
      <c r="D477" s="232" t="s">
        <v>150</v>
      </c>
      <c r="E477" s="241" t="s">
        <v>1</v>
      </c>
      <c r="F477" s="242" t="s">
        <v>638</v>
      </c>
      <c r="G477" s="240"/>
      <c r="H477" s="241" t="s">
        <v>1</v>
      </c>
      <c r="I477" s="243"/>
      <c r="J477" s="240"/>
      <c r="K477" s="240"/>
      <c r="L477" s="244"/>
      <c r="M477" s="245"/>
      <c r="N477" s="246"/>
      <c r="O477" s="246"/>
      <c r="P477" s="246"/>
      <c r="Q477" s="246"/>
      <c r="R477" s="246"/>
      <c r="S477" s="246"/>
      <c r="T477" s="24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8" t="s">
        <v>150</v>
      </c>
      <c r="AU477" s="248" t="s">
        <v>88</v>
      </c>
      <c r="AV477" s="13" t="s">
        <v>21</v>
      </c>
      <c r="AW477" s="13" t="s">
        <v>36</v>
      </c>
      <c r="AX477" s="13" t="s">
        <v>79</v>
      </c>
      <c r="AY477" s="248" t="s">
        <v>137</v>
      </c>
    </row>
    <row r="478" s="14" customFormat="1">
      <c r="A478" s="14"/>
      <c r="B478" s="249"/>
      <c r="C478" s="250"/>
      <c r="D478" s="232" t="s">
        <v>150</v>
      </c>
      <c r="E478" s="251" t="s">
        <v>1</v>
      </c>
      <c r="F478" s="252" t="s">
        <v>639</v>
      </c>
      <c r="G478" s="250"/>
      <c r="H478" s="253">
        <v>388.5</v>
      </c>
      <c r="I478" s="254"/>
      <c r="J478" s="250"/>
      <c r="K478" s="250"/>
      <c r="L478" s="255"/>
      <c r="M478" s="256"/>
      <c r="N478" s="257"/>
      <c r="O478" s="257"/>
      <c r="P478" s="257"/>
      <c r="Q478" s="257"/>
      <c r="R478" s="257"/>
      <c r="S478" s="257"/>
      <c r="T478" s="25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9" t="s">
        <v>150</v>
      </c>
      <c r="AU478" s="259" t="s">
        <v>88</v>
      </c>
      <c r="AV478" s="14" t="s">
        <v>88</v>
      </c>
      <c r="AW478" s="14" t="s">
        <v>36</v>
      </c>
      <c r="AX478" s="14" t="s">
        <v>21</v>
      </c>
      <c r="AY478" s="259" t="s">
        <v>137</v>
      </c>
    </row>
    <row r="479" s="14" customFormat="1">
      <c r="A479" s="14"/>
      <c r="B479" s="249"/>
      <c r="C479" s="250"/>
      <c r="D479" s="232" t="s">
        <v>150</v>
      </c>
      <c r="E479" s="250"/>
      <c r="F479" s="252" t="s">
        <v>640</v>
      </c>
      <c r="G479" s="250"/>
      <c r="H479" s="253">
        <v>407.92500000000001</v>
      </c>
      <c r="I479" s="254"/>
      <c r="J479" s="250"/>
      <c r="K479" s="250"/>
      <c r="L479" s="255"/>
      <c r="M479" s="256"/>
      <c r="N479" s="257"/>
      <c r="O479" s="257"/>
      <c r="P479" s="257"/>
      <c r="Q479" s="257"/>
      <c r="R479" s="257"/>
      <c r="S479" s="257"/>
      <c r="T479" s="25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9" t="s">
        <v>150</v>
      </c>
      <c r="AU479" s="259" t="s">
        <v>88</v>
      </c>
      <c r="AV479" s="14" t="s">
        <v>88</v>
      </c>
      <c r="AW479" s="14" t="s">
        <v>4</v>
      </c>
      <c r="AX479" s="14" t="s">
        <v>21</v>
      </c>
      <c r="AY479" s="259" t="s">
        <v>137</v>
      </c>
    </row>
    <row r="480" s="2" customFormat="1" ht="33" customHeight="1">
      <c r="A480" s="39"/>
      <c r="B480" s="40"/>
      <c r="C480" s="219" t="s">
        <v>641</v>
      </c>
      <c r="D480" s="219" t="s">
        <v>139</v>
      </c>
      <c r="E480" s="220" t="s">
        <v>642</v>
      </c>
      <c r="F480" s="221" t="s">
        <v>643</v>
      </c>
      <c r="G480" s="222" t="s">
        <v>142</v>
      </c>
      <c r="H480" s="223">
        <v>132.40000000000001</v>
      </c>
      <c r="I480" s="224"/>
      <c r="J480" s="225">
        <f>ROUND(I480*H480,2)</f>
        <v>0</v>
      </c>
      <c r="K480" s="221" t="s">
        <v>143</v>
      </c>
      <c r="L480" s="45"/>
      <c r="M480" s="226" t="s">
        <v>1</v>
      </c>
      <c r="N480" s="227" t="s">
        <v>44</v>
      </c>
      <c r="O480" s="92"/>
      <c r="P480" s="228">
        <f>O480*H480</f>
        <v>0</v>
      </c>
      <c r="Q480" s="228">
        <v>0.10100000000000001</v>
      </c>
      <c r="R480" s="228">
        <f>Q480*H480</f>
        <v>13.372400000000001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144</v>
      </c>
      <c r="AT480" s="230" t="s">
        <v>139</v>
      </c>
      <c r="AU480" s="230" t="s">
        <v>88</v>
      </c>
      <c r="AY480" s="18" t="s">
        <v>137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21</v>
      </c>
      <c r="BK480" s="231">
        <f>ROUND(I480*H480,2)</f>
        <v>0</v>
      </c>
      <c r="BL480" s="18" t="s">
        <v>144</v>
      </c>
      <c r="BM480" s="230" t="s">
        <v>644</v>
      </c>
    </row>
    <row r="481" s="2" customFormat="1">
      <c r="A481" s="39"/>
      <c r="B481" s="40"/>
      <c r="C481" s="41"/>
      <c r="D481" s="232" t="s">
        <v>146</v>
      </c>
      <c r="E481" s="41"/>
      <c r="F481" s="233" t="s">
        <v>645</v>
      </c>
      <c r="G481" s="41"/>
      <c r="H481" s="41"/>
      <c r="I481" s="234"/>
      <c r="J481" s="41"/>
      <c r="K481" s="41"/>
      <c r="L481" s="45"/>
      <c r="M481" s="235"/>
      <c r="N481" s="236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146</v>
      </c>
      <c r="AU481" s="18" t="s">
        <v>88</v>
      </c>
    </row>
    <row r="482" s="2" customFormat="1">
      <c r="A482" s="39"/>
      <c r="B482" s="40"/>
      <c r="C482" s="41"/>
      <c r="D482" s="237" t="s">
        <v>148</v>
      </c>
      <c r="E482" s="41"/>
      <c r="F482" s="238" t="s">
        <v>646</v>
      </c>
      <c r="G482" s="41"/>
      <c r="H482" s="41"/>
      <c r="I482" s="234"/>
      <c r="J482" s="41"/>
      <c r="K482" s="41"/>
      <c r="L482" s="45"/>
      <c r="M482" s="235"/>
      <c r="N482" s="236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148</v>
      </c>
      <c r="AU482" s="18" t="s">
        <v>88</v>
      </c>
    </row>
    <row r="483" s="2" customFormat="1">
      <c r="A483" s="39"/>
      <c r="B483" s="40"/>
      <c r="C483" s="41"/>
      <c r="D483" s="232" t="s">
        <v>252</v>
      </c>
      <c r="E483" s="41"/>
      <c r="F483" s="271" t="s">
        <v>647</v>
      </c>
      <c r="G483" s="41"/>
      <c r="H483" s="41"/>
      <c r="I483" s="234"/>
      <c r="J483" s="41"/>
      <c r="K483" s="41"/>
      <c r="L483" s="45"/>
      <c r="M483" s="235"/>
      <c r="N483" s="236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252</v>
      </c>
      <c r="AU483" s="18" t="s">
        <v>88</v>
      </c>
    </row>
    <row r="484" s="13" customFormat="1">
      <c r="A484" s="13"/>
      <c r="B484" s="239"/>
      <c r="C484" s="240"/>
      <c r="D484" s="232" t="s">
        <v>150</v>
      </c>
      <c r="E484" s="241" t="s">
        <v>1</v>
      </c>
      <c r="F484" s="242" t="s">
        <v>648</v>
      </c>
      <c r="G484" s="240"/>
      <c r="H484" s="241" t="s">
        <v>1</v>
      </c>
      <c r="I484" s="243"/>
      <c r="J484" s="240"/>
      <c r="K484" s="240"/>
      <c r="L484" s="244"/>
      <c r="M484" s="245"/>
      <c r="N484" s="246"/>
      <c r="O484" s="246"/>
      <c r="P484" s="246"/>
      <c r="Q484" s="246"/>
      <c r="R484" s="246"/>
      <c r="S484" s="246"/>
      <c r="T484" s="24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8" t="s">
        <v>150</v>
      </c>
      <c r="AU484" s="248" t="s">
        <v>88</v>
      </c>
      <c r="AV484" s="13" t="s">
        <v>21</v>
      </c>
      <c r="AW484" s="13" t="s">
        <v>36</v>
      </c>
      <c r="AX484" s="13" t="s">
        <v>79</v>
      </c>
      <c r="AY484" s="248" t="s">
        <v>137</v>
      </c>
    </row>
    <row r="485" s="14" customFormat="1">
      <c r="A485" s="14"/>
      <c r="B485" s="249"/>
      <c r="C485" s="250"/>
      <c r="D485" s="232" t="s">
        <v>150</v>
      </c>
      <c r="E485" s="251" t="s">
        <v>1</v>
      </c>
      <c r="F485" s="252" t="s">
        <v>649</v>
      </c>
      <c r="G485" s="250"/>
      <c r="H485" s="253">
        <v>46.200000000000003</v>
      </c>
      <c r="I485" s="254"/>
      <c r="J485" s="250"/>
      <c r="K485" s="250"/>
      <c r="L485" s="255"/>
      <c r="M485" s="256"/>
      <c r="N485" s="257"/>
      <c r="O485" s="257"/>
      <c r="P485" s="257"/>
      <c r="Q485" s="257"/>
      <c r="R485" s="257"/>
      <c r="S485" s="257"/>
      <c r="T485" s="25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9" t="s">
        <v>150</v>
      </c>
      <c r="AU485" s="259" t="s">
        <v>88</v>
      </c>
      <c r="AV485" s="14" t="s">
        <v>88</v>
      </c>
      <c r="AW485" s="14" t="s">
        <v>36</v>
      </c>
      <c r="AX485" s="14" t="s">
        <v>79</v>
      </c>
      <c r="AY485" s="259" t="s">
        <v>137</v>
      </c>
    </row>
    <row r="486" s="13" customFormat="1">
      <c r="A486" s="13"/>
      <c r="B486" s="239"/>
      <c r="C486" s="240"/>
      <c r="D486" s="232" t="s">
        <v>150</v>
      </c>
      <c r="E486" s="241" t="s">
        <v>1</v>
      </c>
      <c r="F486" s="242" t="s">
        <v>650</v>
      </c>
      <c r="G486" s="240"/>
      <c r="H486" s="241" t="s">
        <v>1</v>
      </c>
      <c r="I486" s="243"/>
      <c r="J486" s="240"/>
      <c r="K486" s="240"/>
      <c r="L486" s="244"/>
      <c r="M486" s="245"/>
      <c r="N486" s="246"/>
      <c r="O486" s="246"/>
      <c r="P486" s="246"/>
      <c r="Q486" s="246"/>
      <c r="R486" s="246"/>
      <c r="S486" s="246"/>
      <c r="T486" s="24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8" t="s">
        <v>150</v>
      </c>
      <c r="AU486" s="248" t="s">
        <v>88</v>
      </c>
      <c r="AV486" s="13" t="s">
        <v>21</v>
      </c>
      <c r="AW486" s="13" t="s">
        <v>36</v>
      </c>
      <c r="AX486" s="13" t="s">
        <v>79</v>
      </c>
      <c r="AY486" s="248" t="s">
        <v>137</v>
      </c>
    </row>
    <row r="487" s="14" customFormat="1">
      <c r="A487" s="14"/>
      <c r="B487" s="249"/>
      <c r="C487" s="250"/>
      <c r="D487" s="232" t="s">
        <v>150</v>
      </c>
      <c r="E487" s="251" t="s">
        <v>1</v>
      </c>
      <c r="F487" s="252" t="s">
        <v>651</v>
      </c>
      <c r="G487" s="250"/>
      <c r="H487" s="253">
        <v>67.799999999999997</v>
      </c>
      <c r="I487" s="254"/>
      <c r="J487" s="250"/>
      <c r="K487" s="250"/>
      <c r="L487" s="255"/>
      <c r="M487" s="256"/>
      <c r="N487" s="257"/>
      <c r="O487" s="257"/>
      <c r="P487" s="257"/>
      <c r="Q487" s="257"/>
      <c r="R487" s="257"/>
      <c r="S487" s="257"/>
      <c r="T487" s="258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9" t="s">
        <v>150</v>
      </c>
      <c r="AU487" s="259" t="s">
        <v>88</v>
      </c>
      <c r="AV487" s="14" t="s">
        <v>88</v>
      </c>
      <c r="AW487" s="14" t="s">
        <v>36</v>
      </c>
      <c r="AX487" s="14" t="s">
        <v>79</v>
      </c>
      <c r="AY487" s="259" t="s">
        <v>137</v>
      </c>
    </row>
    <row r="488" s="13" customFormat="1">
      <c r="A488" s="13"/>
      <c r="B488" s="239"/>
      <c r="C488" s="240"/>
      <c r="D488" s="232" t="s">
        <v>150</v>
      </c>
      <c r="E488" s="241" t="s">
        <v>1</v>
      </c>
      <c r="F488" s="242" t="s">
        <v>652</v>
      </c>
      <c r="G488" s="240"/>
      <c r="H488" s="241" t="s">
        <v>1</v>
      </c>
      <c r="I488" s="243"/>
      <c r="J488" s="240"/>
      <c r="K488" s="240"/>
      <c r="L488" s="244"/>
      <c r="M488" s="245"/>
      <c r="N488" s="246"/>
      <c r="O488" s="246"/>
      <c r="P488" s="246"/>
      <c r="Q488" s="246"/>
      <c r="R488" s="246"/>
      <c r="S488" s="246"/>
      <c r="T488" s="24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8" t="s">
        <v>150</v>
      </c>
      <c r="AU488" s="248" t="s">
        <v>88</v>
      </c>
      <c r="AV488" s="13" t="s">
        <v>21</v>
      </c>
      <c r="AW488" s="13" t="s">
        <v>36</v>
      </c>
      <c r="AX488" s="13" t="s">
        <v>79</v>
      </c>
      <c r="AY488" s="248" t="s">
        <v>137</v>
      </c>
    </row>
    <row r="489" s="14" customFormat="1">
      <c r="A489" s="14"/>
      <c r="B489" s="249"/>
      <c r="C489" s="250"/>
      <c r="D489" s="232" t="s">
        <v>150</v>
      </c>
      <c r="E489" s="251" t="s">
        <v>1</v>
      </c>
      <c r="F489" s="252" t="s">
        <v>653</v>
      </c>
      <c r="G489" s="250"/>
      <c r="H489" s="253">
        <v>9.1999999999999993</v>
      </c>
      <c r="I489" s="254"/>
      <c r="J489" s="250"/>
      <c r="K489" s="250"/>
      <c r="L489" s="255"/>
      <c r="M489" s="256"/>
      <c r="N489" s="257"/>
      <c r="O489" s="257"/>
      <c r="P489" s="257"/>
      <c r="Q489" s="257"/>
      <c r="R489" s="257"/>
      <c r="S489" s="257"/>
      <c r="T489" s="25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9" t="s">
        <v>150</v>
      </c>
      <c r="AU489" s="259" t="s">
        <v>88</v>
      </c>
      <c r="AV489" s="14" t="s">
        <v>88</v>
      </c>
      <c r="AW489" s="14" t="s">
        <v>36</v>
      </c>
      <c r="AX489" s="14" t="s">
        <v>79</v>
      </c>
      <c r="AY489" s="259" t="s">
        <v>137</v>
      </c>
    </row>
    <row r="490" s="13" customFormat="1">
      <c r="A490" s="13"/>
      <c r="B490" s="239"/>
      <c r="C490" s="240"/>
      <c r="D490" s="232" t="s">
        <v>150</v>
      </c>
      <c r="E490" s="241" t="s">
        <v>1</v>
      </c>
      <c r="F490" s="242" t="s">
        <v>654</v>
      </c>
      <c r="G490" s="240"/>
      <c r="H490" s="241" t="s">
        <v>1</v>
      </c>
      <c r="I490" s="243"/>
      <c r="J490" s="240"/>
      <c r="K490" s="240"/>
      <c r="L490" s="244"/>
      <c r="M490" s="245"/>
      <c r="N490" s="246"/>
      <c r="O490" s="246"/>
      <c r="P490" s="246"/>
      <c r="Q490" s="246"/>
      <c r="R490" s="246"/>
      <c r="S490" s="246"/>
      <c r="T490" s="247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8" t="s">
        <v>150</v>
      </c>
      <c r="AU490" s="248" t="s">
        <v>88</v>
      </c>
      <c r="AV490" s="13" t="s">
        <v>21</v>
      </c>
      <c r="AW490" s="13" t="s">
        <v>36</v>
      </c>
      <c r="AX490" s="13" t="s">
        <v>79</v>
      </c>
      <c r="AY490" s="248" t="s">
        <v>137</v>
      </c>
    </row>
    <row r="491" s="14" customFormat="1">
      <c r="A491" s="14"/>
      <c r="B491" s="249"/>
      <c r="C491" s="250"/>
      <c r="D491" s="232" t="s">
        <v>150</v>
      </c>
      <c r="E491" s="251" t="s">
        <v>1</v>
      </c>
      <c r="F491" s="252" t="s">
        <v>653</v>
      </c>
      <c r="G491" s="250"/>
      <c r="H491" s="253">
        <v>9.1999999999999993</v>
      </c>
      <c r="I491" s="254"/>
      <c r="J491" s="250"/>
      <c r="K491" s="250"/>
      <c r="L491" s="255"/>
      <c r="M491" s="256"/>
      <c r="N491" s="257"/>
      <c r="O491" s="257"/>
      <c r="P491" s="257"/>
      <c r="Q491" s="257"/>
      <c r="R491" s="257"/>
      <c r="S491" s="257"/>
      <c r="T491" s="258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9" t="s">
        <v>150</v>
      </c>
      <c r="AU491" s="259" t="s">
        <v>88</v>
      </c>
      <c r="AV491" s="14" t="s">
        <v>88</v>
      </c>
      <c r="AW491" s="14" t="s">
        <v>36</v>
      </c>
      <c r="AX491" s="14" t="s">
        <v>79</v>
      </c>
      <c r="AY491" s="259" t="s">
        <v>137</v>
      </c>
    </row>
    <row r="492" s="15" customFormat="1">
      <c r="A492" s="15"/>
      <c r="B492" s="260"/>
      <c r="C492" s="261"/>
      <c r="D492" s="232" t="s">
        <v>150</v>
      </c>
      <c r="E492" s="262" t="s">
        <v>1</v>
      </c>
      <c r="F492" s="263" t="s">
        <v>218</v>
      </c>
      <c r="G492" s="261"/>
      <c r="H492" s="264">
        <v>132.40000000000001</v>
      </c>
      <c r="I492" s="265"/>
      <c r="J492" s="261"/>
      <c r="K492" s="261"/>
      <c r="L492" s="266"/>
      <c r="M492" s="267"/>
      <c r="N492" s="268"/>
      <c r="O492" s="268"/>
      <c r="P492" s="268"/>
      <c r="Q492" s="268"/>
      <c r="R492" s="268"/>
      <c r="S492" s="268"/>
      <c r="T492" s="269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70" t="s">
        <v>150</v>
      </c>
      <c r="AU492" s="270" t="s">
        <v>88</v>
      </c>
      <c r="AV492" s="15" t="s">
        <v>144</v>
      </c>
      <c r="AW492" s="15" t="s">
        <v>36</v>
      </c>
      <c r="AX492" s="15" t="s">
        <v>21</v>
      </c>
      <c r="AY492" s="270" t="s">
        <v>137</v>
      </c>
    </row>
    <row r="493" s="2" customFormat="1" ht="21.75" customHeight="1">
      <c r="A493" s="39"/>
      <c r="B493" s="40"/>
      <c r="C493" s="283" t="s">
        <v>655</v>
      </c>
      <c r="D493" s="283" t="s">
        <v>320</v>
      </c>
      <c r="E493" s="284" t="s">
        <v>656</v>
      </c>
      <c r="F493" s="285" t="s">
        <v>657</v>
      </c>
      <c r="G493" s="286" t="s">
        <v>142</v>
      </c>
      <c r="H493" s="287">
        <v>53.130000000000003</v>
      </c>
      <c r="I493" s="288"/>
      <c r="J493" s="289">
        <f>ROUND(I493*H493,2)</f>
        <v>0</v>
      </c>
      <c r="K493" s="285" t="s">
        <v>1</v>
      </c>
      <c r="L493" s="290"/>
      <c r="M493" s="291" t="s">
        <v>1</v>
      </c>
      <c r="N493" s="292" t="s">
        <v>44</v>
      </c>
      <c r="O493" s="92"/>
      <c r="P493" s="228">
        <f>O493*H493</f>
        <v>0</v>
      </c>
      <c r="Q493" s="228">
        <v>0.13100000000000001</v>
      </c>
      <c r="R493" s="228">
        <f>Q493*H493</f>
        <v>6.9600300000000006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195</v>
      </c>
      <c r="AT493" s="230" t="s">
        <v>320</v>
      </c>
      <c r="AU493" s="230" t="s">
        <v>88</v>
      </c>
      <c r="AY493" s="18" t="s">
        <v>137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21</v>
      </c>
      <c r="BK493" s="231">
        <f>ROUND(I493*H493,2)</f>
        <v>0</v>
      </c>
      <c r="BL493" s="18" t="s">
        <v>144</v>
      </c>
      <c r="BM493" s="230" t="s">
        <v>658</v>
      </c>
    </row>
    <row r="494" s="2" customFormat="1">
      <c r="A494" s="39"/>
      <c r="B494" s="40"/>
      <c r="C494" s="41"/>
      <c r="D494" s="232" t="s">
        <v>146</v>
      </c>
      <c r="E494" s="41"/>
      <c r="F494" s="233" t="s">
        <v>659</v>
      </c>
      <c r="G494" s="41"/>
      <c r="H494" s="41"/>
      <c r="I494" s="234"/>
      <c r="J494" s="41"/>
      <c r="K494" s="41"/>
      <c r="L494" s="45"/>
      <c r="M494" s="235"/>
      <c r="N494" s="236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146</v>
      </c>
      <c r="AU494" s="18" t="s">
        <v>88</v>
      </c>
    </row>
    <row r="495" s="13" customFormat="1">
      <c r="A495" s="13"/>
      <c r="B495" s="239"/>
      <c r="C495" s="240"/>
      <c r="D495" s="232" t="s">
        <v>150</v>
      </c>
      <c r="E495" s="241" t="s">
        <v>1</v>
      </c>
      <c r="F495" s="242" t="s">
        <v>660</v>
      </c>
      <c r="G495" s="240"/>
      <c r="H495" s="241" t="s">
        <v>1</v>
      </c>
      <c r="I495" s="243"/>
      <c r="J495" s="240"/>
      <c r="K495" s="240"/>
      <c r="L495" s="244"/>
      <c r="M495" s="245"/>
      <c r="N495" s="246"/>
      <c r="O495" s="246"/>
      <c r="P495" s="246"/>
      <c r="Q495" s="246"/>
      <c r="R495" s="246"/>
      <c r="S495" s="246"/>
      <c r="T495" s="24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8" t="s">
        <v>150</v>
      </c>
      <c r="AU495" s="248" t="s">
        <v>88</v>
      </c>
      <c r="AV495" s="13" t="s">
        <v>21</v>
      </c>
      <c r="AW495" s="13" t="s">
        <v>36</v>
      </c>
      <c r="AX495" s="13" t="s">
        <v>79</v>
      </c>
      <c r="AY495" s="248" t="s">
        <v>137</v>
      </c>
    </row>
    <row r="496" s="14" customFormat="1">
      <c r="A496" s="14"/>
      <c r="B496" s="249"/>
      <c r="C496" s="250"/>
      <c r="D496" s="232" t="s">
        <v>150</v>
      </c>
      <c r="E496" s="251" t="s">
        <v>1</v>
      </c>
      <c r="F496" s="252" t="s">
        <v>649</v>
      </c>
      <c r="G496" s="250"/>
      <c r="H496" s="253">
        <v>46.200000000000003</v>
      </c>
      <c r="I496" s="254"/>
      <c r="J496" s="250"/>
      <c r="K496" s="250"/>
      <c r="L496" s="255"/>
      <c r="M496" s="256"/>
      <c r="N496" s="257"/>
      <c r="O496" s="257"/>
      <c r="P496" s="257"/>
      <c r="Q496" s="257"/>
      <c r="R496" s="257"/>
      <c r="S496" s="257"/>
      <c r="T496" s="25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9" t="s">
        <v>150</v>
      </c>
      <c r="AU496" s="259" t="s">
        <v>88</v>
      </c>
      <c r="AV496" s="14" t="s">
        <v>88</v>
      </c>
      <c r="AW496" s="14" t="s">
        <v>36</v>
      </c>
      <c r="AX496" s="14" t="s">
        <v>21</v>
      </c>
      <c r="AY496" s="259" t="s">
        <v>137</v>
      </c>
    </row>
    <row r="497" s="14" customFormat="1">
      <c r="A497" s="14"/>
      <c r="B497" s="249"/>
      <c r="C497" s="250"/>
      <c r="D497" s="232" t="s">
        <v>150</v>
      </c>
      <c r="E497" s="250"/>
      <c r="F497" s="252" t="s">
        <v>661</v>
      </c>
      <c r="G497" s="250"/>
      <c r="H497" s="253">
        <v>53.130000000000003</v>
      </c>
      <c r="I497" s="254"/>
      <c r="J497" s="250"/>
      <c r="K497" s="250"/>
      <c r="L497" s="255"/>
      <c r="M497" s="256"/>
      <c r="N497" s="257"/>
      <c r="O497" s="257"/>
      <c r="P497" s="257"/>
      <c r="Q497" s="257"/>
      <c r="R497" s="257"/>
      <c r="S497" s="257"/>
      <c r="T497" s="25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9" t="s">
        <v>150</v>
      </c>
      <c r="AU497" s="259" t="s">
        <v>88</v>
      </c>
      <c r="AV497" s="14" t="s">
        <v>88</v>
      </c>
      <c r="AW497" s="14" t="s">
        <v>4</v>
      </c>
      <c r="AX497" s="14" t="s">
        <v>21</v>
      </c>
      <c r="AY497" s="259" t="s">
        <v>137</v>
      </c>
    </row>
    <row r="498" s="2" customFormat="1" ht="21.75" customHeight="1">
      <c r="A498" s="39"/>
      <c r="B498" s="40"/>
      <c r="C498" s="283" t="s">
        <v>662</v>
      </c>
      <c r="D498" s="283" t="s">
        <v>320</v>
      </c>
      <c r="E498" s="284" t="s">
        <v>663</v>
      </c>
      <c r="F498" s="285" t="s">
        <v>664</v>
      </c>
      <c r="G498" s="286" t="s">
        <v>142</v>
      </c>
      <c r="H498" s="287">
        <v>77.969999999999999</v>
      </c>
      <c r="I498" s="288"/>
      <c r="J498" s="289">
        <f>ROUND(I498*H498,2)</f>
        <v>0</v>
      </c>
      <c r="K498" s="285" t="s">
        <v>1</v>
      </c>
      <c r="L498" s="290"/>
      <c r="M498" s="291" t="s">
        <v>1</v>
      </c>
      <c r="N498" s="292" t="s">
        <v>44</v>
      </c>
      <c r="O498" s="92"/>
      <c r="P498" s="228">
        <f>O498*H498</f>
        <v>0</v>
      </c>
      <c r="Q498" s="228">
        <v>0.13100000000000001</v>
      </c>
      <c r="R498" s="228">
        <f>Q498*H498</f>
        <v>10.21407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195</v>
      </c>
      <c r="AT498" s="230" t="s">
        <v>320</v>
      </c>
      <c r="AU498" s="230" t="s">
        <v>88</v>
      </c>
      <c r="AY498" s="18" t="s">
        <v>137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21</v>
      </c>
      <c r="BK498" s="231">
        <f>ROUND(I498*H498,2)</f>
        <v>0</v>
      </c>
      <c r="BL498" s="18" t="s">
        <v>144</v>
      </c>
      <c r="BM498" s="230" t="s">
        <v>665</v>
      </c>
    </row>
    <row r="499" s="2" customFormat="1">
      <c r="A499" s="39"/>
      <c r="B499" s="40"/>
      <c r="C499" s="41"/>
      <c r="D499" s="232" t="s">
        <v>146</v>
      </c>
      <c r="E499" s="41"/>
      <c r="F499" s="233" t="s">
        <v>666</v>
      </c>
      <c r="G499" s="41"/>
      <c r="H499" s="41"/>
      <c r="I499" s="234"/>
      <c r="J499" s="41"/>
      <c r="K499" s="41"/>
      <c r="L499" s="45"/>
      <c r="M499" s="235"/>
      <c r="N499" s="236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146</v>
      </c>
      <c r="AU499" s="18" t="s">
        <v>88</v>
      </c>
    </row>
    <row r="500" s="13" customFormat="1">
      <c r="A500" s="13"/>
      <c r="B500" s="239"/>
      <c r="C500" s="240"/>
      <c r="D500" s="232" t="s">
        <v>150</v>
      </c>
      <c r="E500" s="241" t="s">
        <v>1</v>
      </c>
      <c r="F500" s="242" t="s">
        <v>650</v>
      </c>
      <c r="G500" s="240"/>
      <c r="H500" s="241" t="s">
        <v>1</v>
      </c>
      <c r="I500" s="243"/>
      <c r="J500" s="240"/>
      <c r="K500" s="240"/>
      <c r="L500" s="244"/>
      <c r="M500" s="245"/>
      <c r="N500" s="246"/>
      <c r="O500" s="246"/>
      <c r="P500" s="246"/>
      <c r="Q500" s="246"/>
      <c r="R500" s="246"/>
      <c r="S500" s="246"/>
      <c r="T500" s="247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8" t="s">
        <v>150</v>
      </c>
      <c r="AU500" s="248" t="s">
        <v>88</v>
      </c>
      <c r="AV500" s="13" t="s">
        <v>21</v>
      </c>
      <c r="AW500" s="13" t="s">
        <v>36</v>
      </c>
      <c r="AX500" s="13" t="s">
        <v>79</v>
      </c>
      <c r="AY500" s="248" t="s">
        <v>137</v>
      </c>
    </row>
    <row r="501" s="14" customFormat="1">
      <c r="A501" s="14"/>
      <c r="B501" s="249"/>
      <c r="C501" s="250"/>
      <c r="D501" s="232" t="s">
        <v>150</v>
      </c>
      <c r="E501" s="251" t="s">
        <v>1</v>
      </c>
      <c r="F501" s="252" t="s">
        <v>651</v>
      </c>
      <c r="G501" s="250"/>
      <c r="H501" s="253">
        <v>67.799999999999997</v>
      </c>
      <c r="I501" s="254"/>
      <c r="J501" s="250"/>
      <c r="K501" s="250"/>
      <c r="L501" s="255"/>
      <c r="M501" s="256"/>
      <c r="N501" s="257"/>
      <c r="O501" s="257"/>
      <c r="P501" s="257"/>
      <c r="Q501" s="257"/>
      <c r="R501" s="257"/>
      <c r="S501" s="257"/>
      <c r="T501" s="258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9" t="s">
        <v>150</v>
      </c>
      <c r="AU501" s="259" t="s">
        <v>88</v>
      </c>
      <c r="AV501" s="14" t="s">
        <v>88</v>
      </c>
      <c r="AW501" s="14" t="s">
        <v>36</v>
      </c>
      <c r="AX501" s="14" t="s">
        <v>21</v>
      </c>
      <c r="AY501" s="259" t="s">
        <v>137</v>
      </c>
    </row>
    <row r="502" s="14" customFormat="1">
      <c r="A502" s="14"/>
      <c r="B502" s="249"/>
      <c r="C502" s="250"/>
      <c r="D502" s="232" t="s">
        <v>150</v>
      </c>
      <c r="E502" s="250"/>
      <c r="F502" s="252" t="s">
        <v>667</v>
      </c>
      <c r="G502" s="250"/>
      <c r="H502" s="253">
        <v>77.969999999999999</v>
      </c>
      <c r="I502" s="254"/>
      <c r="J502" s="250"/>
      <c r="K502" s="250"/>
      <c r="L502" s="255"/>
      <c r="M502" s="256"/>
      <c r="N502" s="257"/>
      <c r="O502" s="257"/>
      <c r="P502" s="257"/>
      <c r="Q502" s="257"/>
      <c r="R502" s="257"/>
      <c r="S502" s="257"/>
      <c r="T502" s="258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9" t="s">
        <v>150</v>
      </c>
      <c r="AU502" s="259" t="s">
        <v>88</v>
      </c>
      <c r="AV502" s="14" t="s">
        <v>88</v>
      </c>
      <c r="AW502" s="14" t="s">
        <v>4</v>
      </c>
      <c r="AX502" s="14" t="s">
        <v>21</v>
      </c>
      <c r="AY502" s="259" t="s">
        <v>137</v>
      </c>
    </row>
    <row r="503" s="2" customFormat="1" ht="21.75" customHeight="1">
      <c r="A503" s="39"/>
      <c r="B503" s="40"/>
      <c r="C503" s="283" t="s">
        <v>668</v>
      </c>
      <c r="D503" s="283" t="s">
        <v>320</v>
      </c>
      <c r="E503" s="284" t="s">
        <v>669</v>
      </c>
      <c r="F503" s="285" t="s">
        <v>670</v>
      </c>
      <c r="G503" s="286" t="s">
        <v>142</v>
      </c>
      <c r="H503" s="287">
        <v>10.58</v>
      </c>
      <c r="I503" s="288"/>
      <c r="J503" s="289">
        <f>ROUND(I503*H503,2)</f>
        <v>0</v>
      </c>
      <c r="K503" s="285" t="s">
        <v>1</v>
      </c>
      <c r="L503" s="290"/>
      <c r="M503" s="291" t="s">
        <v>1</v>
      </c>
      <c r="N503" s="292" t="s">
        <v>44</v>
      </c>
      <c r="O503" s="92"/>
      <c r="P503" s="228">
        <f>O503*H503</f>
        <v>0</v>
      </c>
      <c r="Q503" s="228">
        <v>0.13100000000000001</v>
      </c>
      <c r="R503" s="228">
        <f>Q503*H503</f>
        <v>1.38598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195</v>
      </c>
      <c r="AT503" s="230" t="s">
        <v>320</v>
      </c>
      <c r="AU503" s="230" t="s">
        <v>88</v>
      </c>
      <c r="AY503" s="18" t="s">
        <v>137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21</v>
      </c>
      <c r="BK503" s="231">
        <f>ROUND(I503*H503,2)</f>
        <v>0</v>
      </c>
      <c r="BL503" s="18" t="s">
        <v>144</v>
      </c>
      <c r="BM503" s="230" t="s">
        <v>671</v>
      </c>
    </row>
    <row r="504" s="2" customFormat="1">
      <c r="A504" s="39"/>
      <c r="B504" s="40"/>
      <c r="C504" s="41"/>
      <c r="D504" s="232" t="s">
        <v>146</v>
      </c>
      <c r="E504" s="41"/>
      <c r="F504" s="233" t="s">
        <v>672</v>
      </c>
      <c r="G504" s="41"/>
      <c r="H504" s="41"/>
      <c r="I504" s="234"/>
      <c r="J504" s="41"/>
      <c r="K504" s="41"/>
      <c r="L504" s="45"/>
      <c r="M504" s="235"/>
      <c r="N504" s="236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146</v>
      </c>
      <c r="AU504" s="18" t="s">
        <v>88</v>
      </c>
    </row>
    <row r="505" s="13" customFormat="1">
      <c r="A505" s="13"/>
      <c r="B505" s="239"/>
      <c r="C505" s="240"/>
      <c r="D505" s="232" t="s">
        <v>150</v>
      </c>
      <c r="E505" s="241" t="s">
        <v>1</v>
      </c>
      <c r="F505" s="242" t="s">
        <v>673</v>
      </c>
      <c r="G505" s="240"/>
      <c r="H505" s="241" t="s">
        <v>1</v>
      </c>
      <c r="I505" s="243"/>
      <c r="J505" s="240"/>
      <c r="K505" s="240"/>
      <c r="L505" s="244"/>
      <c r="M505" s="245"/>
      <c r="N505" s="246"/>
      <c r="O505" s="246"/>
      <c r="P505" s="246"/>
      <c r="Q505" s="246"/>
      <c r="R505" s="246"/>
      <c r="S505" s="246"/>
      <c r="T505" s="247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8" t="s">
        <v>150</v>
      </c>
      <c r="AU505" s="248" t="s">
        <v>88</v>
      </c>
      <c r="AV505" s="13" t="s">
        <v>21</v>
      </c>
      <c r="AW505" s="13" t="s">
        <v>36</v>
      </c>
      <c r="AX505" s="13" t="s">
        <v>79</v>
      </c>
      <c r="AY505" s="248" t="s">
        <v>137</v>
      </c>
    </row>
    <row r="506" s="14" customFormat="1">
      <c r="A506" s="14"/>
      <c r="B506" s="249"/>
      <c r="C506" s="250"/>
      <c r="D506" s="232" t="s">
        <v>150</v>
      </c>
      <c r="E506" s="251" t="s">
        <v>1</v>
      </c>
      <c r="F506" s="252" t="s">
        <v>653</v>
      </c>
      <c r="G506" s="250"/>
      <c r="H506" s="253">
        <v>9.1999999999999993</v>
      </c>
      <c r="I506" s="254"/>
      <c r="J506" s="250"/>
      <c r="K506" s="250"/>
      <c r="L506" s="255"/>
      <c r="M506" s="256"/>
      <c r="N506" s="257"/>
      <c r="O506" s="257"/>
      <c r="P506" s="257"/>
      <c r="Q506" s="257"/>
      <c r="R506" s="257"/>
      <c r="S506" s="257"/>
      <c r="T506" s="258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9" t="s">
        <v>150</v>
      </c>
      <c r="AU506" s="259" t="s">
        <v>88</v>
      </c>
      <c r="AV506" s="14" t="s">
        <v>88</v>
      </c>
      <c r="AW506" s="14" t="s">
        <v>36</v>
      </c>
      <c r="AX506" s="14" t="s">
        <v>21</v>
      </c>
      <c r="AY506" s="259" t="s">
        <v>137</v>
      </c>
    </row>
    <row r="507" s="14" customFormat="1">
      <c r="A507" s="14"/>
      <c r="B507" s="249"/>
      <c r="C507" s="250"/>
      <c r="D507" s="232" t="s">
        <v>150</v>
      </c>
      <c r="E507" s="250"/>
      <c r="F507" s="252" t="s">
        <v>674</v>
      </c>
      <c r="G507" s="250"/>
      <c r="H507" s="253">
        <v>10.58</v>
      </c>
      <c r="I507" s="254"/>
      <c r="J507" s="250"/>
      <c r="K507" s="250"/>
      <c r="L507" s="255"/>
      <c r="M507" s="256"/>
      <c r="N507" s="257"/>
      <c r="O507" s="257"/>
      <c r="P507" s="257"/>
      <c r="Q507" s="257"/>
      <c r="R507" s="257"/>
      <c r="S507" s="257"/>
      <c r="T507" s="25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9" t="s">
        <v>150</v>
      </c>
      <c r="AU507" s="259" t="s">
        <v>88</v>
      </c>
      <c r="AV507" s="14" t="s">
        <v>88</v>
      </c>
      <c r="AW507" s="14" t="s">
        <v>4</v>
      </c>
      <c r="AX507" s="14" t="s">
        <v>21</v>
      </c>
      <c r="AY507" s="259" t="s">
        <v>137</v>
      </c>
    </row>
    <row r="508" s="2" customFormat="1" ht="21.75" customHeight="1">
      <c r="A508" s="39"/>
      <c r="B508" s="40"/>
      <c r="C508" s="283" t="s">
        <v>675</v>
      </c>
      <c r="D508" s="283" t="s">
        <v>320</v>
      </c>
      <c r="E508" s="284" t="s">
        <v>676</v>
      </c>
      <c r="F508" s="285" t="s">
        <v>677</v>
      </c>
      <c r="G508" s="286" t="s">
        <v>142</v>
      </c>
      <c r="H508" s="287">
        <v>10.58</v>
      </c>
      <c r="I508" s="288"/>
      <c r="J508" s="289">
        <f>ROUND(I508*H508,2)</f>
        <v>0</v>
      </c>
      <c r="K508" s="285" t="s">
        <v>1</v>
      </c>
      <c r="L508" s="290"/>
      <c r="M508" s="291" t="s">
        <v>1</v>
      </c>
      <c r="N508" s="292" t="s">
        <v>44</v>
      </c>
      <c r="O508" s="92"/>
      <c r="P508" s="228">
        <f>O508*H508</f>
        <v>0</v>
      </c>
      <c r="Q508" s="228">
        <v>0.13100000000000001</v>
      </c>
      <c r="R508" s="228">
        <f>Q508*H508</f>
        <v>1.38598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195</v>
      </c>
      <c r="AT508" s="230" t="s">
        <v>320</v>
      </c>
      <c r="AU508" s="230" t="s">
        <v>88</v>
      </c>
      <c r="AY508" s="18" t="s">
        <v>137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21</v>
      </c>
      <c r="BK508" s="231">
        <f>ROUND(I508*H508,2)</f>
        <v>0</v>
      </c>
      <c r="BL508" s="18" t="s">
        <v>144</v>
      </c>
      <c r="BM508" s="230" t="s">
        <v>678</v>
      </c>
    </row>
    <row r="509" s="2" customFormat="1">
      <c r="A509" s="39"/>
      <c r="B509" s="40"/>
      <c r="C509" s="41"/>
      <c r="D509" s="232" t="s">
        <v>146</v>
      </c>
      <c r="E509" s="41"/>
      <c r="F509" s="233" t="s">
        <v>679</v>
      </c>
      <c r="G509" s="41"/>
      <c r="H509" s="41"/>
      <c r="I509" s="234"/>
      <c r="J509" s="41"/>
      <c r="K509" s="41"/>
      <c r="L509" s="45"/>
      <c r="M509" s="235"/>
      <c r="N509" s="236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146</v>
      </c>
      <c r="AU509" s="18" t="s">
        <v>88</v>
      </c>
    </row>
    <row r="510" s="13" customFormat="1">
      <c r="A510" s="13"/>
      <c r="B510" s="239"/>
      <c r="C510" s="240"/>
      <c r="D510" s="232" t="s">
        <v>150</v>
      </c>
      <c r="E510" s="241" t="s">
        <v>1</v>
      </c>
      <c r="F510" s="242" t="s">
        <v>680</v>
      </c>
      <c r="G510" s="240"/>
      <c r="H510" s="241" t="s">
        <v>1</v>
      </c>
      <c r="I510" s="243"/>
      <c r="J510" s="240"/>
      <c r="K510" s="240"/>
      <c r="L510" s="244"/>
      <c r="M510" s="245"/>
      <c r="N510" s="246"/>
      <c r="O510" s="246"/>
      <c r="P510" s="246"/>
      <c r="Q510" s="246"/>
      <c r="R510" s="246"/>
      <c r="S510" s="246"/>
      <c r="T510" s="24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8" t="s">
        <v>150</v>
      </c>
      <c r="AU510" s="248" t="s">
        <v>88</v>
      </c>
      <c r="AV510" s="13" t="s">
        <v>21</v>
      </c>
      <c r="AW510" s="13" t="s">
        <v>36</v>
      </c>
      <c r="AX510" s="13" t="s">
        <v>79</v>
      </c>
      <c r="AY510" s="248" t="s">
        <v>137</v>
      </c>
    </row>
    <row r="511" s="14" customFormat="1">
      <c r="A511" s="14"/>
      <c r="B511" s="249"/>
      <c r="C511" s="250"/>
      <c r="D511" s="232" t="s">
        <v>150</v>
      </c>
      <c r="E511" s="251" t="s">
        <v>1</v>
      </c>
      <c r="F511" s="252" t="s">
        <v>653</v>
      </c>
      <c r="G511" s="250"/>
      <c r="H511" s="253">
        <v>9.1999999999999993</v>
      </c>
      <c r="I511" s="254"/>
      <c r="J511" s="250"/>
      <c r="K511" s="250"/>
      <c r="L511" s="255"/>
      <c r="M511" s="256"/>
      <c r="N511" s="257"/>
      <c r="O511" s="257"/>
      <c r="P511" s="257"/>
      <c r="Q511" s="257"/>
      <c r="R511" s="257"/>
      <c r="S511" s="257"/>
      <c r="T511" s="258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9" t="s">
        <v>150</v>
      </c>
      <c r="AU511" s="259" t="s">
        <v>88</v>
      </c>
      <c r="AV511" s="14" t="s">
        <v>88</v>
      </c>
      <c r="AW511" s="14" t="s">
        <v>36</v>
      </c>
      <c r="AX511" s="14" t="s">
        <v>21</v>
      </c>
      <c r="AY511" s="259" t="s">
        <v>137</v>
      </c>
    </row>
    <row r="512" s="14" customFormat="1">
      <c r="A512" s="14"/>
      <c r="B512" s="249"/>
      <c r="C512" s="250"/>
      <c r="D512" s="232" t="s">
        <v>150</v>
      </c>
      <c r="E512" s="250"/>
      <c r="F512" s="252" t="s">
        <v>674</v>
      </c>
      <c r="G512" s="250"/>
      <c r="H512" s="253">
        <v>10.58</v>
      </c>
      <c r="I512" s="254"/>
      <c r="J512" s="250"/>
      <c r="K512" s="250"/>
      <c r="L512" s="255"/>
      <c r="M512" s="256"/>
      <c r="N512" s="257"/>
      <c r="O512" s="257"/>
      <c r="P512" s="257"/>
      <c r="Q512" s="257"/>
      <c r="R512" s="257"/>
      <c r="S512" s="257"/>
      <c r="T512" s="258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9" t="s">
        <v>150</v>
      </c>
      <c r="AU512" s="259" t="s">
        <v>88</v>
      </c>
      <c r="AV512" s="14" t="s">
        <v>88</v>
      </c>
      <c r="AW512" s="14" t="s">
        <v>4</v>
      </c>
      <c r="AX512" s="14" t="s">
        <v>21</v>
      </c>
      <c r="AY512" s="259" t="s">
        <v>137</v>
      </c>
    </row>
    <row r="513" s="12" customFormat="1" ht="22.8" customHeight="1">
      <c r="A513" s="12"/>
      <c r="B513" s="203"/>
      <c r="C513" s="204"/>
      <c r="D513" s="205" t="s">
        <v>78</v>
      </c>
      <c r="E513" s="217" t="s">
        <v>195</v>
      </c>
      <c r="F513" s="217" t="s">
        <v>681</v>
      </c>
      <c r="G513" s="204"/>
      <c r="H513" s="204"/>
      <c r="I513" s="207"/>
      <c r="J513" s="218">
        <f>BK513</f>
        <v>0</v>
      </c>
      <c r="K513" s="204"/>
      <c r="L513" s="209"/>
      <c r="M513" s="210"/>
      <c r="N513" s="211"/>
      <c r="O513" s="211"/>
      <c r="P513" s="212">
        <f>SUM(P514:P570)</f>
        <v>0</v>
      </c>
      <c r="Q513" s="211"/>
      <c r="R513" s="212">
        <f>SUM(R514:R570)</f>
        <v>28.79334755</v>
      </c>
      <c r="S513" s="211"/>
      <c r="T513" s="213">
        <f>SUM(T514:T570)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14" t="s">
        <v>21</v>
      </c>
      <c r="AT513" s="215" t="s">
        <v>78</v>
      </c>
      <c r="AU513" s="215" t="s">
        <v>21</v>
      </c>
      <c r="AY513" s="214" t="s">
        <v>137</v>
      </c>
      <c r="BK513" s="216">
        <f>SUM(BK514:BK570)</f>
        <v>0</v>
      </c>
    </row>
    <row r="514" s="2" customFormat="1" ht="37.8" customHeight="1">
      <c r="A514" s="39"/>
      <c r="B514" s="40"/>
      <c r="C514" s="219" t="s">
        <v>682</v>
      </c>
      <c r="D514" s="219" t="s">
        <v>139</v>
      </c>
      <c r="E514" s="220" t="s">
        <v>683</v>
      </c>
      <c r="F514" s="221" t="s">
        <v>684</v>
      </c>
      <c r="G514" s="222" t="s">
        <v>212</v>
      </c>
      <c r="H514" s="223">
        <v>81.75</v>
      </c>
      <c r="I514" s="224"/>
      <c r="J514" s="225">
        <f>ROUND(I514*H514,2)</f>
        <v>0</v>
      </c>
      <c r="K514" s="221" t="s">
        <v>143</v>
      </c>
      <c r="L514" s="45"/>
      <c r="M514" s="226" t="s">
        <v>1</v>
      </c>
      <c r="N514" s="227" t="s">
        <v>44</v>
      </c>
      <c r="O514" s="92"/>
      <c r="P514" s="228">
        <f>O514*H514</f>
        <v>0</v>
      </c>
      <c r="Q514" s="228">
        <v>1.0000000000000001E-05</v>
      </c>
      <c r="R514" s="228">
        <f>Q514*H514</f>
        <v>0.00081750000000000008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144</v>
      </c>
      <c r="AT514" s="230" t="s">
        <v>139</v>
      </c>
      <c r="AU514" s="230" t="s">
        <v>88</v>
      </c>
      <c r="AY514" s="18" t="s">
        <v>137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21</v>
      </c>
      <c r="BK514" s="231">
        <f>ROUND(I514*H514,2)</f>
        <v>0</v>
      </c>
      <c r="BL514" s="18" t="s">
        <v>144</v>
      </c>
      <c r="BM514" s="230" t="s">
        <v>685</v>
      </c>
    </row>
    <row r="515" s="2" customFormat="1">
      <c r="A515" s="39"/>
      <c r="B515" s="40"/>
      <c r="C515" s="41"/>
      <c r="D515" s="232" t="s">
        <v>146</v>
      </c>
      <c r="E515" s="41"/>
      <c r="F515" s="233" t="s">
        <v>686</v>
      </c>
      <c r="G515" s="41"/>
      <c r="H515" s="41"/>
      <c r="I515" s="234"/>
      <c r="J515" s="41"/>
      <c r="K515" s="41"/>
      <c r="L515" s="45"/>
      <c r="M515" s="235"/>
      <c r="N515" s="236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146</v>
      </c>
      <c r="AU515" s="18" t="s">
        <v>88</v>
      </c>
    </row>
    <row r="516" s="2" customFormat="1">
      <c r="A516" s="39"/>
      <c r="B516" s="40"/>
      <c r="C516" s="41"/>
      <c r="D516" s="237" t="s">
        <v>148</v>
      </c>
      <c r="E516" s="41"/>
      <c r="F516" s="238" t="s">
        <v>687</v>
      </c>
      <c r="G516" s="41"/>
      <c r="H516" s="41"/>
      <c r="I516" s="234"/>
      <c r="J516" s="41"/>
      <c r="K516" s="41"/>
      <c r="L516" s="45"/>
      <c r="M516" s="235"/>
      <c r="N516" s="236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148</v>
      </c>
      <c r="AU516" s="18" t="s">
        <v>88</v>
      </c>
    </row>
    <row r="517" s="2" customFormat="1">
      <c r="A517" s="39"/>
      <c r="B517" s="40"/>
      <c r="C517" s="41"/>
      <c r="D517" s="232" t="s">
        <v>252</v>
      </c>
      <c r="E517" s="41"/>
      <c r="F517" s="271" t="s">
        <v>688</v>
      </c>
      <c r="G517" s="41"/>
      <c r="H517" s="41"/>
      <c r="I517" s="234"/>
      <c r="J517" s="41"/>
      <c r="K517" s="41"/>
      <c r="L517" s="45"/>
      <c r="M517" s="235"/>
      <c r="N517" s="236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252</v>
      </c>
      <c r="AU517" s="18" t="s">
        <v>88</v>
      </c>
    </row>
    <row r="518" s="13" customFormat="1">
      <c r="A518" s="13"/>
      <c r="B518" s="239"/>
      <c r="C518" s="240"/>
      <c r="D518" s="232" t="s">
        <v>150</v>
      </c>
      <c r="E518" s="241" t="s">
        <v>1</v>
      </c>
      <c r="F518" s="242" t="s">
        <v>689</v>
      </c>
      <c r="G518" s="240"/>
      <c r="H518" s="241" t="s">
        <v>1</v>
      </c>
      <c r="I518" s="243"/>
      <c r="J518" s="240"/>
      <c r="K518" s="240"/>
      <c r="L518" s="244"/>
      <c r="M518" s="245"/>
      <c r="N518" s="246"/>
      <c r="O518" s="246"/>
      <c r="P518" s="246"/>
      <c r="Q518" s="246"/>
      <c r="R518" s="246"/>
      <c r="S518" s="246"/>
      <c r="T518" s="247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8" t="s">
        <v>150</v>
      </c>
      <c r="AU518" s="248" t="s">
        <v>88</v>
      </c>
      <c r="AV518" s="13" t="s">
        <v>21</v>
      </c>
      <c r="AW518" s="13" t="s">
        <v>36</v>
      </c>
      <c r="AX518" s="13" t="s">
        <v>79</v>
      </c>
      <c r="AY518" s="248" t="s">
        <v>137</v>
      </c>
    </row>
    <row r="519" s="14" customFormat="1">
      <c r="A519" s="14"/>
      <c r="B519" s="249"/>
      <c r="C519" s="250"/>
      <c r="D519" s="232" t="s">
        <v>150</v>
      </c>
      <c r="E519" s="251" t="s">
        <v>1</v>
      </c>
      <c r="F519" s="252" t="s">
        <v>690</v>
      </c>
      <c r="G519" s="250"/>
      <c r="H519" s="253">
        <v>81.75</v>
      </c>
      <c r="I519" s="254"/>
      <c r="J519" s="250"/>
      <c r="K519" s="250"/>
      <c r="L519" s="255"/>
      <c r="M519" s="256"/>
      <c r="N519" s="257"/>
      <c r="O519" s="257"/>
      <c r="P519" s="257"/>
      <c r="Q519" s="257"/>
      <c r="R519" s="257"/>
      <c r="S519" s="257"/>
      <c r="T519" s="258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9" t="s">
        <v>150</v>
      </c>
      <c r="AU519" s="259" t="s">
        <v>88</v>
      </c>
      <c r="AV519" s="14" t="s">
        <v>88</v>
      </c>
      <c r="AW519" s="14" t="s">
        <v>36</v>
      </c>
      <c r="AX519" s="14" t="s">
        <v>21</v>
      </c>
      <c r="AY519" s="259" t="s">
        <v>137</v>
      </c>
    </row>
    <row r="520" s="2" customFormat="1" ht="21.75" customHeight="1">
      <c r="A520" s="39"/>
      <c r="B520" s="40"/>
      <c r="C520" s="283" t="s">
        <v>691</v>
      </c>
      <c r="D520" s="283" t="s">
        <v>320</v>
      </c>
      <c r="E520" s="284" t="s">
        <v>692</v>
      </c>
      <c r="F520" s="285" t="s">
        <v>693</v>
      </c>
      <c r="G520" s="286" t="s">
        <v>212</v>
      </c>
      <c r="H520" s="287">
        <v>89.924999999999997</v>
      </c>
      <c r="I520" s="288"/>
      <c r="J520" s="289">
        <f>ROUND(I520*H520,2)</f>
        <v>0</v>
      </c>
      <c r="K520" s="285" t="s">
        <v>143</v>
      </c>
      <c r="L520" s="290"/>
      <c r="M520" s="291" t="s">
        <v>1</v>
      </c>
      <c r="N520" s="292" t="s">
        <v>44</v>
      </c>
      <c r="O520" s="92"/>
      <c r="P520" s="228">
        <f>O520*H520</f>
        <v>0</v>
      </c>
      <c r="Q520" s="228">
        <v>0.0024099999999999998</v>
      </c>
      <c r="R520" s="228">
        <f>Q520*H520</f>
        <v>0.21671924999999997</v>
      </c>
      <c r="S520" s="228">
        <v>0</v>
      </c>
      <c r="T520" s="22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195</v>
      </c>
      <c r="AT520" s="230" t="s">
        <v>320</v>
      </c>
      <c r="AU520" s="230" t="s">
        <v>88</v>
      </c>
      <c r="AY520" s="18" t="s">
        <v>137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21</v>
      </c>
      <c r="BK520" s="231">
        <f>ROUND(I520*H520,2)</f>
        <v>0</v>
      </c>
      <c r="BL520" s="18" t="s">
        <v>144</v>
      </c>
      <c r="BM520" s="230" t="s">
        <v>694</v>
      </c>
    </row>
    <row r="521" s="2" customFormat="1">
      <c r="A521" s="39"/>
      <c r="B521" s="40"/>
      <c r="C521" s="41"/>
      <c r="D521" s="232" t="s">
        <v>146</v>
      </c>
      <c r="E521" s="41"/>
      <c r="F521" s="233" t="s">
        <v>693</v>
      </c>
      <c r="G521" s="41"/>
      <c r="H521" s="41"/>
      <c r="I521" s="234"/>
      <c r="J521" s="41"/>
      <c r="K521" s="41"/>
      <c r="L521" s="45"/>
      <c r="M521" s="235"/>
      <c r="N521" s="236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146</v>
      </c>
      <c r="AU521" s="18" t="s">
        <v>88</v>
      </c>
    </row>
    <row r="522" s="14" customFormat="1">
      <c r="A522" s="14"/>
      <c r="B522" s="249"/>
      <c r="C522" s="250"/>
      <c r="D522" s="232" t="s">
        <v>150</v>
      </c>
      <c r="E522" s="250"/>
      <c r="F522" s="252" t="s">
        <v>695</v>
      </c>
      <c r="G522" s="250"/>
      <c r="H522" s="253">
        <v>89.924999999999997</v>
      </c>
      <c r="I522" s="254"/>
      <c r="J522" s="250"/>
      <c r="K522" s="250"/>
      <c r="L522" s="255"/>
      <c r="M522" s="256"/>
      <c r="N522" s="257"/>
      <c r="O522" s="257"/>
      <c r="P522" s="257"/>
      <c r="Q522" s="257"/>
      <c r="R522" s="257"/>
      <c r="S522" s="257"/>
      <c r="T522" s="25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9" t="s">
        <v>150</v>
      </c>
      <c r="AU522" s="259" t="s">
        <v>88</v>
      </c>
      <c r="AV522" s="14" t="s">
        <v>88</v>
      </c>
      <c r="AW522" s="14" t="s">
        <v>4</v>
      </c>
      <c r="AX522" s="14" t="s">
        <v>21</v>
      </c>
      <c r="AY522" s="259" t="s">
        <v>137</v>
      </c>
    </row>
    <row r="523" s="2" customFormat="1" ht="37.8" customHeight="1">
      <c r="A523" s="39"/>
      <c r="B523" s="40"/>
      <c r="C523" s="219" t="s">
        <v>696</v>
      </c>
      <c r="D523" s="219" t="s">
        <v>139</v>
      </c>
      <c r="E523" s="220" t="s">
        <v>697</v>
      </c>
      <c r="F523" s="221" t="s">
        <v>698</v>
      </c>
      <c r="G523" s="222" t="s">
        <v>212</v>
      </c>
      <c r="H523" s="223">
        <v>44.5</v>
      </c>
      <c r="I523" s="224"/>
      <c r="J523" s="225">
        <f>ROUND(I523*H523,2)</f>
        <v>0</v>
      </c>
      <c r="K523" s="221" t="s">
        <v>143</v>
      </c>
      <c r="L523" s="45"/>
      <c r="M523" s="226" t="s">
        <v>1</v>
      </c>
      <c r="N523" s="227" t="s">
        <v>44</v>
      </c>
      <c r="O523" s="92"/>
      <c r="P523" s="228">
        <f>O523*H523</f>
        <v>0</v>
      </c>
      <c r="Q523" s="228">
        <v>1.0000000000000001E-05</v>
      </c>
      <c r="R523" s="228">
        <f>Q523*H523</f>
        <v>0.00044500000000000003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144</v>
      </c>
      <c r="AT523" s="230" t="s">
        <v>139</v>
      </c>
      <c r="AU523" s="230" t="s">
        <v>88</v>
      </c>
      <c r="AY523" s="18" t="s">
        <v>137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21</v>
      </c>
      <c r="BK523" s="231">
        <f>ROUND(I523*H523,2)</f>
        <v>0</v>
      </c>
      <c r="BL523" s="18" t="s">
        <v>144</v>
      </c>
      <c r="BM523" s="230" t="s">
        <v>699</v>
      </c>
    </row>
    <row r="524" s="2" customFormat="1">
      <c r="A524" s="39"/>
      <c r="B524" s="40"/>
      <c r="C524" s="41"/>
      <c r="D524" s="232" t="s">
        <v>146</v>
      </c>
      <c r="E524" s="41"/>
      <c r="F524" s="233" t="s">
        <v>700</v>
      </c>
      <c r="G524" s="41"/>
      <c r="H524" s="41"/>
      <c r="I524" s="234"/>
      <c r="J524" s="41"/>
      <c r="K524" s="41"/>
      <c r="L524" s="45"/>
      <c r="M524" s="235"/>
      <c r="N524" s="236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146</v>
      </c>
      <c r="AU524" s="18" t="s">
        <v>88</v>
      </c>
    </row>
    <row r="525" s="2" customFormat="1">
      <c r="A525" s="39"/>
      <c r="B525" s="40"/>
      <c r="C525" s="41"/>
      <c r="D525" s="237" t="s">
        <v>148</v>
      </c>
      <c r="E525" s="41"/>
      <c r="F525" s="238" t="s">
        <v>701</v>
      </c>
      <c r="G525" s="41"/>
      <c r="H525" s="41"/>
      <c r="I525" s="234"/>
      <c r="J525" s="41"/>
      <c r="K525" s="41"/>
      <c r="L525" s="45"/>
      <c r="M525" s="235"/>
      <c r="N525" s="236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148</v>
      </c>
      <c r="AU525" s="18" t="s">
        <v>88</v>
      </c>
    </row>
    <row r="526" s="13" customFormat="1">
      <c r="A526" s="13"/>
      <c r="B526" s="239"/>
      <c r="C526" s="240"/>
      <c r="D526" s="232" t="s">
        <v>150</v>
      </c>
      <c r="E526" s="241" t="s">
        <v>1</v>
      </c>
      <c r="F526" s="242" t="s">
        <v>689</v>
      </c>
      <c r="G526" s="240"/>
      <c r="H526" s="241" t="s">
        <v>1</v>
      </c>
      <c r="I526" s="243"/>
      <c r="J526" s="240"/>
      <c r="K526" s="240"/>
      <c r="L526" s="244"/>
      <c r="M526" s="245"/>
      <c r="N526" s="246"/>
      <c r="O526" s="246"/>
      <c r="P526" s="246"/>
      <c r="Q526" s="246"/>
      <c r="R526" s="246"/>
      <c r="S526" s="246"/>
      <c r="T526" s="24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8" t="s">
        <v>150</v>
      </c>
      <c r="AU526" s="248" t="s">
        <v>88</v>
      </c>
      <c r="AV526" s="13" t="s">
        <v>21</v>
      </c>
      <c r="AW526" s="13" t="s">
        <v>36</v>
      </c>
      <c r="AX526" s="13" t="s">
        <v>79</v>
      </c>
      <c r="AY526" s="248" t="s">
        <v>137</v>
      </c>
    </row>
    <row r="527" s="14" customFormat="1">
      <c r="A527" s="14"/>
      <c r="B527" s="249"/>
      <c r="C527" s="250"/>
      <c r="D527" s="232" t="s">
        <v>150</v>
      </c>
      <c r="E527" s="251" t="s">
        <v>1</v>
      </c>
      <c r="F527" s="252" t="s">
        <v>702</v>
      </c>
      <c r="G527" s="250"/>
      <c r="H527" s="253">
        <v>44.5</v>
      </c>
      <c r="I527" s="254"/>
      <c r="J527" s="250"/>
      <c r="K527" s="250"/>
      <c r="L527" s="255"/>
      <c r="M527" s="256"/>
      <c r="N527" s="257"/>
      <c r="O527" s="257"/>
      <c r="P527" s="257"/>
      <c r="Q527" s="257"/>
      <c r="R527" s="257"/>
      <c r="S527" s="257"/>
      <c r="T527" s="25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9" t="s">
        <v>150</v>
      </c>
      <c r="AU527" s="259" t="s">
        <v>88</v>
      </c>
      <c r="AV527" s="14" t="s">
        <v>88</v>
      </c>
      <c r="AW527" s="14" t="s">
        <v>36</v>
      </c>
      <c r="AX527" s="14" t="s">
        <v>21</v>
      </c>
      <c r="AY527" s="259" t="s">
        <v>137</v>
      </c>
    </row>
    <row r="528" s="2" customFormat="1" ht="16.5" customHeight="1">
      <c r="A528" s="39"/>
      <c r="B528" s="40"/>
      <c r="C528" s="283" t="s">
        <v>703</v>
      </c>
      <c r="D528" s="283" t="s">
        <v>320</v>
      </c>
      <c r="E528" s="284" t="s">
        <v>704</v>
      </c>
      <c r="F528" s="285" t="s">
        <v>705</v>
      </c>
      <c r="G528" s="286" t="s">
        <v>212</v>
      </c>
      <c r="H528" s="287">
        <v>48.950000000000003</v>
      </c>
      <c r="I528" s="288"/>
      <c r="J528" s="289">
        <f>ROUND(I528*H528,2)</f>
        <v>0</v>
      </c>
      <c r="K528" s="285" t="s">
        <v>143</v>
      </c>
      <c r="L528" s="290"/>
      <c r="M528" s="291" t="s">
        <v>1</v>
      </c>
      <c r="N528" s="292" t="s">
        <v>44</v>
      </c>
      <c r="O528" s="92"/>
      <c r="P528" s="228">
        <f>O528*H528</f>
        <v>0</v>
      </c>
      <c r="Q528" s="228">
        <v>0.00382</v>
      </c>
      <c r="R528" s="228">
        <f>Q528*H528</f>
        <v>0.18698900000000002</v>
      </c>
      <c r="S528" s="228">
        <v>0</v>
      </c>
      <c r="T528" s="22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0" t="s">
        <v>195</v>
      </c>
      <c r="AT528" s="230" t="s">
        <v>320</v>
      </c>
      <c r="AU528" s="230" t="s">
        <v>88</v>
      </c>
      <c r="AY528" s="18" t="s">
        <v>137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8" t="s">
        <v>21</v>
      </c>
      <c r="BK528" s="231">
        <f>ROUND(I528*H528,2)</f>
        <v>0</v>
      </c>
      <c r="BL528" s="18" t="s">
        <v>144</v>
      </c>
      <c r="BM528" s="230" t="s">
        <v>706</v>
      </c>
    </row>
    <row r="529" s="2" customFormat="1">
      <c r="A529" s="39"/>
      <c r="B529" s="40"/>
      <c r="C529" s="41"/>
      <c r="D529" s="232" t="s">
        <v>146</v>
      </c>
      <c r="E529" s="41"/>
      <c r="F529" s="233" t="s">
        <v>705</v>
      </c>
      <c r="G529" s="41"/>
      <c r="H529" s="41"/>
      <c r="I529" s="234"/>
      <c r="J529" s="41"/>
      <c r="K529" s="41"/>
      <c r="L529" s="45"/>
      <c r="M529" s="235"/>
      <c r="N529" s="236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146</v>
      </c>
      <c r="AU529" s="18" t="s">
        <v>88</v>
      </c>
    </row>
    <row r="530" s="14" customFormat="1">
      <c r="A530" s="14"/>
      <c r="B530" s="249"/>
      <c r="C530" s="250"/>
      <c r="D530" s="232" t="s">
        <v>150</v>
      </c>
      <c r="E530" s="250"/>
      <c r="F530" s="252" t="s">
        <v>707</v>
      </c>
      <c r="G530" s="250"/>
      <c r="H530" s="253">
        <v>48.950000000000003</v>
      </c>
      <c r="I530" s="254"/>
      <c r="J530" s="250"/>
      <c r="K530" s="250"/>
      <c r="L530" s="255"/>
      <c r="M530" s="256"/>
      <c r="N530" s="257"/>
      <c r="O530" s="257"/>
      <c r="P530" s="257"/>
      <c r="Q530" s="257"/>
      <c r="R530" s="257"/>
      <c r="S530" s="257"/>
      <c r="T530" s="258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9" t="s">
        <v>150</v>
      </c>
      <c r="AU530" s="259" t="s">
        <v>88</v>
      </c>
      <c r="AV530" s="14" t="s">
        <v>88</v>
      </c>
      <c r="AW530" s="14" t="s">
        <v>4</v>
      </c>
      <c r="AX530" s="14" t="s">
        <v>21</v>
      </c>
      <c r="AY530" s="259" t="s">
        <v>137</v>
      </c>
    </row>
    <row r="531" s="2" customFormat="1" ht="37.8" customHeight="1">
      <c r="A531" s="39"/>
      <c r="B531" s="40"/>
      <c r="C531" s="219" t="s">
        <v>708</v>
      </c>
      <c r="D531" s="219" t="s">
        <v>139</v>
      </c>
      <c r="E531" s="220" t="s">
        <v>709</v>
      </c>
      <c r="F531" s="221" t="s">
        <v>710</v>
      </c>
      <c r="G531" s="222" t="s">
        <v>212</v>
      </c>
      <c r="H531" s="223">
        <v>25</v>
      </c>
      <c r="I531" s="224"/>
      <c r="J531" s="225">
        <f>ROUND(I531*H531,2)</f>
        <v>0</v>
      </c>
      <c r="K531" s="221" t="s">
        <v>143</v>
      </c>
      <c r="L531" s="45"/>
      <c r="M531" s="226" t="s">
        <v>1</v>
      </c>
      <c r="N531" s="227" t="s">
        <v>44</v>
      </c>
      <c r="O531" s="92"/>
      <c r="P531" s="228">
        <f>O531*H531</f>
        <v>0</v>
      </c>
      <c r="Q531" s="228">
        <v>2.0000000000000002E-05</v>
      </c>
      <c r="R531" s="228">
        <f>Q531*H531</f>
        <v>0.00050000000000000001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144</v>
      </c>
      <c r="AT531" s="230" t="s">
        <v>139</v>
      </c>
      <c r="AU531" s="230" t="s">
        <v>88</v>
      </c>
      <c r="AY531" s="18" t="s">
        <v>137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21</v>
      </c>
      <c r="BK531" s="231">
        <f>ROUND(I531*H531,2)</f>
        <v>0</v>
      </c>
      <c r="BL531" s="18" t="s">
        <v>144</v>
      </c>
      <c r="BM531" s="230" t="s">
        <v>711</v>
      </c>
    </row>
    <row r="532" s="2" customFormat="1">
      <c r="A532" s="39"/>
      <c r="B532" s="40"/>
      <c r="C532" s="41"/>
      <c r="D532" s="232" t="s">
        <v>146</v>
      </c>
      <c r="E532" s="41"/>
      <c r="F532" s="233" t="s">
        <v>712</v>
      </c>
      <c r="G532" s="41"/>
      <c r="H532" s="41"/>
      <c r="I532" s="234"/>
      <c r="J532" s="41"/>
      <c r="K532" s="41"/>
      <c r="L532" s="45"/>
      <c r="M532" s="235"/>
      <c r="N532" s="236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146</v>
      </c>
      <c r="AU532" s="18" t="s">
        <v>88</v>
      </c>
    </row>
    <row r="533" s="2" customFormat="1">
      <c r="A533" s="39"/>
      <c r="B533" s="40"/>
      <c r="C533" s="41"/>
      <c r="D533" s="237" t="s">
        <v>148</v>
      </c>
      <c r="E533" s="41"/>
      <c r="F533" s="238" t="s">
        <v>713</v>
      </c>
      <c r="G533" s="41"/>
      <c r="H533" s="41"/>
      <c r="I533" s="234"/>
      <c r="J533" s="41"/>
      <c r="K533" s="41"/>
      <c r="L533" s="45"/>
      <c r="M533" s="235"/>
      <c r="N533" s="236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148</v>
      </c>
      <c r="AU533" s="18" t="s">
        <v>88</v>
      </c>
    </row>
    <row r="534" s="2" customFormat="1">
      <c r="A534" s="39"/>
      <c r="B534" s="40"/>
      <c r="C534" s="41"/>
      <c r="D534" s="232" t="s">
        <v>252</v>
      </c>
      <c r="E534" s="41"/>
      <c r="F534" s="271" t="s">
        <v>688</v>
      </c>
      <c r="G534" s="41"/>
      <c r="H534" s="41"/>
      <c r="I534" s="234"/>
      <c r="J534" s="41"/>
      <c r="K534" s="41"/>
      <c r="L534" s="45"/>
      <c r="M534" s="235"/>
      <c r="N534" s="236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252</v>
      </c>
      <c r="AU534" s="18" t="s">
        <v>88</v>
      </c>
    </row>
    <row r="535" s="13" customFormat="1">
      <c r="A535" s="13"/>
      <c r="B535" s="239"/>
      <c r="C535" s="240"/>
      <c r="D535" s="232" t="s">
        <v>150</v>
      </c>
      <c r="E535" s="241" t="s">
        <v>1</v>
      </c>
      <c r="F535" s="242" t="s">
        <v>689</v>
      </c>
      <c r="G535" s="240"/>
      <c r="H535" s="241" t="s">
        <v>1</v>
      </c>
      <c r="I535" s="243"/>
      <c r="J535" s="240"/>
      <c r="K535" s="240"/>
      <c r="L535" s="244"/>
      <c r="M535" s="245"/>
      <c r="N535" s="246"/>
      <c r="O535" s="246"/>
      <c r="P535" s="246"/>
      <c r="Q535" s="246"/>
      <c r="R535" s="246"/>
      <c r="S535" s="246"/>
      <c r="T535" s="247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8" t="s">
        <v>150</v>
      </c>
      <c r="AU535" s="248" t="s">
        <v>88</v>
      </c>
      <c r="AV535" s="13" t="s">
        <v>21</v>
      </c>
      <c r="AW535" s="13" t="s">
        <v>36</v>
      </c>
      <c r="AX535" s="13" t="s">
        <v>79</v>
      </c>
      <c r="AY535" s="248" t="s">
        <v>137</v>
      </c>
    </row>
    <row r="536" s="14" customFormat="1">
      <c r="A536" s="14"/>
      <c r="B536" s="249"/>
      <c r="C536" s="250"/>
      <c r="D536" s="232" t="s">
        <v>150</v>
      </c>
      <c r="E536" s="251" t="s">
        <v>1</v>
      </c>
      <c r="F536" s="252" t="s">
        <v>244</v>
      </c>
      <c r="G536" s="250"/>
      <c r="H536" s="253">
        <v>25</v>
      </c>
      <c r="I536" s="254"/>
      <c r="J536" s="250"/>
      <c r="K536" s="250"/>
      <c r="L536" s="255"/>
      <c r="M536" s="256"/>
      <c r="N536" s="257"/>
      <c r="O536" s="257"/>
      <c r="P536" s="257"/>
      <c r="Q536" s="257"/>
      <c r="R536" s="257"/>
      <c r="S536" s="257"/>
      <c r="T536" s="258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9" t="s">
        <v>150</v>
      </c>
      <c r="AU536" s="259" t="s">
        <v>88</v>
      </c>
      <c r="AV536" s="14" t="s">
        <v>88</v>
      </c>
      <c r="AW536" s="14" t="s">
        <v>36</v>
      </c>
      <c r="AX536" s="14" t="s">
        <v>21</v>
      </c>
      <c r="AY536" s="259" t="s">
        <v>137</v>
      </c>
    </row>
    <row r="537" s="2" customFormat="1" ht="16.5" customHeight="1">
      <c r="A537" s="39"/>
      <c r="B537" s="40"/>
      <c r="C537" s="283" t="s">
        <v>714</v>
      </c>
      <c r="D537" s="283" t="s">
        <v>320</v>
      </c>
      <c r="E537" s="284" t="s">
        <v>715</v>
      </c>
      <c r="F537" s="285" t="s">
        <v>716</v>
      </c>
      <c r="G537" s="286" t="s">
        <v>212</v>
      </c>
      <c r="H537" s="287">
        <v>27.5</v>
      </c>
      <c r="I537" s="288"/>
      <c r="J537" s="289">
        <f>ROUND(I537*H537,2)</f>
        <v>0</v>
      </c>
      <c r="K537" s="285" t="s">
        <v>143</v>
      </c>
      <c r="L537" s="290"/>
      <c r="M537" s="291" t="s">
        <v>1</v>
      </c>
      <c r="N537" s="292" t="s">
        <v>44</v>
      </c>
      <c r="O537" s="92"/>
      <c r="P537" s="228">
        <f>O537*H537</f>
        <v>0</v>
      </c>
      <c r="Q537" s="228">
        <v>0.00992</v>
      </c>
      <c r="R537" s="228">
        <f>Q537*H537</f>
        <v>0.27279999999999999</v>
      </c>
      <c r="S537" s="228">
        <v>0</v>
      </c>
      <c r="T537" s="22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359</v>
      </c>
      <c r="AT537" s="230" t="s">
        <v>320</v>
      </c>
      <c r="AU537" s="230" t="s">
        <v>88</v>
      </c>
      <c r="AY537" s="18" t="s">
        <v>137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21</v>
      </c>
      <c r="BK537" s="231">
        <f>ROUND(I537*H537,2)</f>
        <v>0</v>
      </c>
      <c r="BL537" s="18" t="s">
        <v>359</v>
      </c>
      <c r="BM537" s="230" t="s">
        <v>717</v>
      </c>
    </row>
    <row r="538" s="2" customFormat="1">
      <c r="A538" s="39"/>
      <c r="B538" s="40"/>
      <c r="C538" s="41"/>
      <c r="D538" s="232" t="s">
        <v>146</v>
      </c>
      <c r="E538" s="41"/>
      <c r="F538" s="233" t="s">
        <v>716</v>
      </c>
      <c r="G538" s="41"/>
      <c r="H538" s="41"/>
      <c r="I538" s="234"/>
      <c r="J538" s="41"/>
      <c r="K538" s="41"/>
      <c r="L538" s="45"/>
      <c r="M538" s="235"/>
      <c r="N538" s="236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146</v>
      </c>
      <c r="AU538" s="18" t="s">
        <v>88</v>
      </c>
    </row>
    <row r="539" s="14" customFormat="1">
      <c r="A539" s="14"/>
      <c r="B539" s="249"/>
      <c r="C539" s="250"/>
      <c r="D539" s="232" t="s">
        <v>150</v>
      </c>
      <c r="E539" s="250"/>
      <c r="F539" s="252" t="s">
        <v>718</v>
      </c>
      <c r="G539" s="250"/>
      <c r="H539" s="253">
        <v>27.5</v>
      </c>
      <c r="I539" s="254"/>
      <c r="J539" s="250"/>
      <c r="K539" s="250"/>
      <c r="L539" s="255"/>
      <c r="M539" s="256"/>
      <c r="N539" s="257"/>
      <c r="O539" s="257"/>
      <c r="P539" s="257"/>
      <c r="Q539" s="257"/>
      <c r="R539" s="257"/>
      <c r="S539" s="257"/>
      <c r="T539" s="258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9" t="s">
        <v>150</v>
      </c>
      <c r="AU539" s="259" t="s">
        <v>88</v>
      </c>
      <c r="AV539" s="14" t="s">
        <v>88</v>
      </c>
      <c r="AW539" s="14" t="s">
        <v>4</v>
      </c>
      <c r="AX539" s="14" t="s">
        <v>21</v>
      </c>
      <c r="AY539" s="259" t="s">
        <v>137</v>
      </c>
    </row>
    <row r="540" s="2" customFormat="1" ht="33" customHeight="1">
      <c r="A540" s="39"/>
      <c r="B540" s="40"/>
      <c r="C540" s="219" t="s">
        <v>719</v>
      </c>
      <c r="D540" s="219" t="s">
        <v>139</v>
      </c>
      <c r="E540" s="220" t="s">
        <v>720</v>
      </c>
      <c r="F540" s="221" t="s">
        <v>721</v>
      </c>
      <c r="G540" s="222" t="s">
        <v>212</v>
      </c>
      <c r="H540" s="223">
        <v>92.799999999999997</v>
      </c>
      <c r="I540" s="224"/>
      <c r="J540" s="225">
        <f>ROUND(I540*H540,2)</f>
        <v>0</v>
      </c>
      <c r="K540" s="221" t="s">
        <v>1</v>
      </c>
      <c r="L540" s="45"/>
      <c r="M540" s="226" t="s">
        <v>1</v>
      </c>
      <c r="N540" s="227" t="s">
        <v>44</v>
      </c>
      <c r="O540" s="92"/>
      <c r="P540" s="228">
        <f>O540*H540</f>
        <v>0</v>
      </c>
      <c r="Q540" s="228">
        <v>2.0000000000000002E-05</v>
      </c>
      <c r="R540" s="228">
        <f>Q540*H540</f>
        <v>0.001856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144</v>
      </c>
      <c r="AT540" s="230" t="s">
        <v>139</v>
      </c>
      <c r="AU540" s="230" t="s">
        <v>88</v>
      </c>
      <c r="AY540" s="18" t="s">
        <v>137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21</v>
      </c>
      <c r="BK540" s="231">
        <f>ROUND(I540*H540,2)</f>
        <v>0</v>
      </c>
      <c r="BL540" s="18" t="s">
        <v>144</v>
      </c>
      <c r="BM540" s="230" t="s">
        <v>722</v>
      </c>
    </row>
    <row r="541" s="2" customFormat="1">
      <c r="A541" s="39"/>
      <c r="B541" s="40"/>
      <c r="C541" s="41"/>
      <c r="D541" s="232" t="s">
        <v>146</v>
      </c>
      <c r="E541" s="41"/>
      <c r="F541" s="233" t="s">
        <v>723</v>
      </c>
      <c r="G541" s="41"/>
      <c r="H541" s="41"/>
      <c r="I541" s="234"/>
      <c r="J541" s="41"/>
      <c r="K541" s="41"/>
      <c r="L541" s="45"/>
      <c r="M541" s="235"/>
      <c r="N541" s="236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146</v>
      </c>
      <c r="AU541" s="18" t="s">
        <v>88</v>
      </c>
    </row>
    <row r="542" s="13" customFormat="1">
      <c r="A542" s="13"/>
      <c r="B542" s="239"/>
      <c r="C542" s="240"/>
      <c r="D542" s="232" t="s">
        <v>150</v>
      </c>
      <c r="E542" s="241" t="s">
        <v>1</v>
      </c>
      <c r="F542" s="242" t="s">
        <v>689</v>
      </c>
      <c r="G542" s="240"/>
      <c r="H542" s="241" t="s">
        <v>1</v>
      </c>
      <c r="I542" s="243"/>
      <c r="J542" s="240"/>
      <c r="K542" s="240"/>
      <c r="L542" s="244"/>
      <c r="M542" s="245"/>
      <c r="N542" s="246"/>
      <c r="O542" s="246"/>
      <c r="P542" s="246"/>
      <c r="Q542" s="246"/>
      <c r="R542" s="246"/>
      <c r="S542" s="246"/>
      <c r="T542" s="247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8" t="s">
        <v>150</v>
      </c>
      <c r="AU542" s="248" t="s">
        <v>88</v>
      </c>
      <c r="AV542" s="13" t="s">
        <v>21</v>
      </c>
      <c r="AW542" s="13" t="s">
        <v>36</v>
      </c>
      <c r="AX542" s="13" t="s">
        <v>79</v>
      </c>
      <c r="AY542" s="248" t="s">
        <v>137</v>
      </c>
    </row>
    <row r="543" s="14" customFormat="1">
      <c r="A543" s="14"/>
      <c r="B543" s="249"/>
      <c r="C543" s="250"/>
      <c r="D543" s="232" t="s">
        <v>150</v>
      </c>
      <c r="E543" s="251" t="s">
        <v>1</v>
      </c>
      <c r="F543" s="252" t="s">
        <v>724</v>
      </c>
      <c r="G543" s="250"/>
      <c r="H543" s="253">
        <v>92.799999999999997</v>
      </c>
      <c r="I543" s="254"/>
      <c r="J543" s="250"/>
      <c r="K543" s="250"/>
      <c r="L543" s="255"/>
      <c r="M543" s="256"/>
      <c r="N543" s="257"/>
      <c r="O543" s="257"/>
      <c r="P543" s="257"/>
      <c r="Q543" s="257"/>
      <c r="R543" s="257"/>
      <c r="S543" s="257"/>
      <c r="T543" s="258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9" t="s">
        <v>150</v>
      </c>
      <c r="AU543" s="259" t="s">
        <v>88</v>
      </c>
      <c r="AV543" s="14" t="s">
        <v>88</v>
      </c>
      <c r="AW543" s="14" t="s">
        <v>36</v>
      </c>
      <c r="AX543" s="14" t="s">
        <v>21</v>
      </c>
      <c r="AY543" s="259" t="s">
        <v>137</v>
      </c>
    </row>
    <row r="544" s="2" customFormat="1" ht="16.5" customHeight="1">
      <c r="A544" s="39"/>
      <c r="B544" s="40"/>
      <c r="C544" s="283" t="s">
        <v>725</v>
      </c>
      <c r="D544" s="283" t="s">
        <v>320</v>
      </c>
      <c r="E544" s="284" t="s">
        <v>726</v>
      </c>
      <c r="F544" s="285" t="s">
        <v>727</v>
      </c>
      <c r="G544" s="286" t="s">
        <v>212</v>
      </c>
      <c r="H544" s="287">
        <v>102.08</v>
      </c>
      <c r="I544" s="288"/>
      <c r="J544" s="289">
        <f>ROUND(I544*H544,2)</f>
        <v>0</v>
      </c>
      <c r="K544" s="285" t="s">
        <v>143</v>
      </c>
      <c r="L544" s="290"/>
      <c r="M544" s="291" t="s">
        <v>1</v>
      </c>
      <c r="N544" s="292" t="s">
        <v>44</v>
      </c>
      <c r="O544" s="92"/>
      <c r="P544" s="228">
        <f>O544*H544</f>
        <v>0</v>
      </c>
      <c r="Q544" s="228">
        <v>0.01601</v>
      </c>
      <c r="R544" s="228">
        <f>Q544*H544</f>
        <v>1.6343007999999999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359</v>
      </c>
      <c r="AT544" s="230" t="s">
        <v>320</v>
      </c>
      <c r="AU544" s="230" t="s">
        <v>88</v>
      </c>
      <c r="AY544" s="18" t="s">
        <v>137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21</v>
      </c>
      <c r="BK544" s="231">
        <f>ROUND(I544*H544,2)</f>
        <v>0</v>
      </c>
      <c r="BL544" s="18" t="s">
        <v>359</v>
      </c>
      <c r="BM544" s="230" t="s">
        <v>728</v>
      </c>
    </row>
    <row r="545" s="2" customFormat="1">
      <c r="A545" s="39"/>
      <c r="B545" s="40"/>
      <c r="C545" s="41"/>
      <c r="D545" s="232" t="s">
        <v>146</v>
      </c>
      <c r="E545" s="41"/>
      <c r="F545" s="233" t="s">
        <v>727</v>
      </c>
      <c r="G545" s="41"/>
      <c r="H545" s="41"/>
      <c r="I545" s="234"/>
      <c r="J545" s="41"/>
      <c r="K545" s="41"/>
      <c r="L545" s="45"/>
      <c r="M545" s="235"/>
      <c r="N545" s="236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146</v>
      </c>
      <c r="AU545" s="18" t="s">
        <v>88</v>
      </c>
    </row>
    <row r="546" s="14" customFormat="1">
      <c r="A546" s="14"/>
      <c r="B546" s="249"/>
      <c r="C546" s="250"/>
      <c r="D546" s="232" t="s">
        <v>150</v>
      </c>
      <c r="E546" s="250"/>
      <c r="F546" s="252" t="s">
        <v>729</v>
      </c>
      <c r="G546" s="250"/>
      <c r="H546" s="253">
        <v>102.08</v>
      </c>
      <c r="I546" s="254"/>
      <c r="J546" s="250"/>
      <c r="K546" s="250"/>
      <c r="L546" s="255"/>
      <c r="M546" s="256"/>
      <c r="N546" s="257"/>
      <c r="O546" s="257"/>
      <c r="P546" s="257"/>
      <c r="Q546" s="257"/>
      <c r="R546" s="257"/>
      <c r="S546" s="257"/>
      <c r="T546" s="258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9" t="s">
        <v>150</v>
      </c>
      <c r="AU546" s="259" t="s">
        <v>88</v>
      </c>
      <c r="AV546" s="14" t="s">
        <v>88</v>
      </c>
      <c r="AW546" s="14" t="s">
        <v>4</v>
      </c>
      <c r="AX546" s="14" t="s">
        <v>21</v>
      </c>
      <c r="AY546" s="259" t="s">
        <v>137</v>
      </c>
    </row>
    <row r="547" s="2" customFormat="1" ht="16.5" customHeight="1">
      <c r="A547" s="39"/>
      <c r="B547" s="40"/>
      <c r="C547" s="219" t="s">
        <v>730</v>
      </c>
      <c r="D547" s="219" t="s">
        <v>139</v>
      </c>
      <c r="E547" s="220" t="s">
        <v>731</v>
      </c>
      <c r="F547" s="221" t="s">
        <v>732</v>
      </c>
      <c r="G547" s="222" t="s">
        <v>290</v>
      </c>
      <c r="H547" s="223">
        <v>19</v>
      </c>
      <c r="I547" s="224"/>
      <c r="J547" s="225">
        <f>ROUND(I547*H547,2)</f>
        <v>0</v>
      </c>
      <c r="K547" s="221" t="s">
        <v>1</v>
      </c>
      <c r="L547" s="45"/>
      <c r="M547" s="226" t="s">
        <v>1</v>
      </c>
      <c r="N547" s="227" t="s">
        <v>44</v>
      </c>
      <c r="O547" s="92"/>
      <c r="P547" s="228">
        <f>O547*H547</f>
        <v>0</v>
      </c>
      <c r="Q547" s="228">
        <v>0</v>
      </c>
      <c r="R547" s="228">
        <f>Q547*H547</f>
        <v>0</v>
      </c>
      <c r="S547" s="228">
        <v>0</v>
      </c>
      <c r="T547" s="22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0" t="s">
        <v>144</v>
      </c>
      <c r="AT547" s="230" t="s">
        <v>139</v>
      </c>
      <c r="AU547" s="230" t="s">
        <v>88</v>
      </c>
      <c r="AY547" s="18" t="s">
        <v>137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8" t="s">
        <v>21</v>
      </c>
      <c r="BK547" s="231">
        <f>ROUND(I547*H547,2)</f>
        <v>0</v>
      </c>
      <c r="BL547" s="18" t="s">
        <v>144</v>
      </c>
      <c r="BM547" s="230" t="s">
        <v>733</v>
      </c>
    </row>
    <row r="548" s="2" customFormat="1">
      <c r="A548" s="39"/>
      <c r="B548" s="40"/>
      <c r="C548" s="41"/>
      <c r="D548" s="232" t="s">
        <v>146</v>
      </c>
      <c r="E548" s="41"/>
      <c r="F548" s="233" t="s">
        <v>732</v>
      </c>
      <c r="G548" s="41"/>
      <c r="H548" s="41"/>
      <c r="I548" s="234"/>
      <c r="J548" s="41"/>
      <c r="K548" s="41"/>
      <c r="L548" s="45"/>
      <c r="M548" s="235"/>
      <c r="N548" s="236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146</v>
      </c>
      <c r="AU548" s="18" t="s">
        <v>88</v>
      </c>
    </row>
    <row r="549" s="13" customFormat="1">
      <c r="A549" s="13"/>
      <c r="B549" s="239"/>
      <c r="C549" s="240"/>
      <c r="D549" s="232" t="s">
        <v>150</v>
      </c>
      <c r="E549" s="241" t="s">
        <v>1</v>
      </c>
      <c r="F549" s="242" t="s">
        <v>734</v>
      </c>
      <c r="G549" s="240"/>
      <c r="H549" s="241" t="s">
        <v>1</v>
      </c>
      <c r="I549" s="243"/>
      <c r="J549" s="240"/>
      <c r="K549" s="240"/>
      <c r="L549" s="244"/>
      <c r="M549" s="245"/>
      <c r="N549" s="246"/>
      <c r="O549" s="246"/>
      <c r="P549" s="246"/>
      <c r="Q549" s="246"/>
      <c r="R549" s="246"/>
      <c r="S549" s="246"/>
      <c r="T549" s="24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8" t="s">
        <v>150</v>
      </c>
      <c r="AU549" s="248" t="s">
        <v>88</v>
      </c>
      <c r="AV549" s="13" t="s">
        <v>21</v>
      </c>
      <c r="AW549" s="13" t="s">
        <v>36</v>
      </c>
      <c r="AX549" s="13" t="s">
        <v>79</v>
      </c>
      <c r="AY549" s="248" t="s">
        <v>137</v>
      </c>
    </row>
    <row r="550" s="14" customFormat="1">
      <c r="A550" s="14"/>
      <c r="B550" s="249"/>
      <c r="C550" s="250"/>
      <c r="D550" s="232" t="s">
        <v>150</v>
      </c>
      <c r="E550" s="251" t="s">
        <v>1</v>
      </c>
      <c r="F550" s="252" t="s">
        <v>735</v>
      </c>
      <c r="G550" s="250"/>
      <c r="H550" s="253">
        <v>19</v>
      </c>
      <c r="I550" s="254"/>
      <c r="J550" s="250"/>
      <c r="K550" s="250"/>
      <c r="L550" s="255"/>
      <c r="M550" s="256"/>
      <c r="N550" s="257"/>
      <c r="O550" s="257"/>
      <c r="P550" s="257"/>
      <c r="Q550" s="257"/>
      <c r="R550" s="257"/>
      <c r="S550" s="257"/>
      <c r="T550" s="258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9" t="s">
        <v>150</v>
      </c>
      <c r="AU550" s="259" t="s">
        <v>88</v>
      </c>
      <c r="AV550" s="14" t="s">
        <v>88</v>
      </c>
      <c r="AW550" s="14" t="s">
        <v>36</v>
      </c>
      <c r="AX550" s="14" t="s">
        <v>21</v>
      </c>
      <c r="AY550" s="259" t="s">
        <v>137</v>
      </c>
    </row>
    <row r="551" s="2" customFormat="1" ht="16.5" customHeight="1">
      <c r="A551" s="39"/>
      <c r="B551" s="40"/>
      <c r="C551" s="219" t="s">
        <v>736</v>
      </c>
      <c r="D551" s="219" t="s">
        <v>139</v>
      </c>
      <c r="E551" s="220" t="s">
        <v>737</v>
      </c>
      <c r="F551" s="221" t="s">
        <v>738</v>
      </c>
      <c r="G551" s="222" t="s">
        <v>290</v>
      </c>
      <c r="H551" s="223">
        <v>2</v>
      </c>
      <c r="I551" s="224"/>
      <c r="J551" s="225">
        <f>ROUND(I551*H551,2)</f>
        <v>0</v>
      </c>
      <c r="K551" s="221" t="s">
        <v>1</v>
      </c>
      <c r="L551" s="45"/>
      <c r="M551" s="226" t="s">
        <v>1</v>
      </c>
      <c r="N551" s="227" t="s">
        <v>44</v>
      </c>
      <c r="O551" s="92"/>
      <c r="P551" s="228">
        <f>O551*H551</f>
        <v>0</v>
      </c>
      <c r="Q551" s="228">
        <v>0</v>
      </c>
      <c r="R551" s="228">
        <f>Q551*H551</f>
        <v>0</v>
      </c>
      <c r="S551" s="228">
        <v>0</v>
      </c>
      <c r="T551" s="229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0" t="s">
        <v>144</v>
      </c>
      <c r="AT551" s="230" t="s">
        <v>139</v>
      </c>
      <c r="AU551" s="230" t="s">
        <v>88</v>
      </c>
      <c r="AY551" s="18" t="s">
        <v>137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8" t="s">
        <v>21</v>
      </c>
      <c r="BK551" s="231">
        <f>ROUND(I551*H551,2)</f>
        <v>0</v>
      </c>
      <c r="BL551" s="18" t="s">
        <v>144</v>
      </c>
      <c r="BM551" s="230" t="s">
        <v>739</v>
      </c>
    </row>
    <row r="552" s="2" customFormat="1">
      <c r="A552" s="39"/>
      <c r="B552" s="40"/>
      <c r="C552" s="41"/>
      <c r="D552" s="232" t="s">
        <v>146</v>
      </c>
      <c r="E552" s="41"/>
      <c r="F552" s="233" t="s">
        <v>738</v>
      </c>
      <c r="G552" s="41"/>
      <c r="H552" s="41"/>
      <c r="I552" s="234"/>
      <c r="J552" s="41"/>
      <c r="K552" s="41"/>
      <c r="L552" s="45"/>
      <c r="M552" s="235"/>
      <c r="N552" s="236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146</v>
      </c>
      <c r="AU552" s="18" t="s">
        <v>88</v>
      </c>
    </row>
    <row r="553" s="13" customFormat="1">
      <c r="A553" s="13"/>
      <c r="B553" s="239"/>
      <c r="C553" s="240"/>
      <c r="D553" s="232" t="s">
        <v>150</v>
      </c>
      <c r="E553" s="241" t="s">
        <v>1</v>
      </c>
      <c r="F553" s="242" t="s">
        <v>740</v>
      </c>
      <c r="G553" s="240"/>
      <c r="H553" s="241" t="s">
        <v>1</v>
      </c>
      <c r="I553" s="243"/>
      <c r="J553" s="240"/>
      <c r="K553" s="240"/>
      <c r="L553" s="244"/>
      <c r="M553" s="245"/>
      <c r="N553" s="246"/>
      <c r="O553" s="246"/>
      <c r="P553" s="246"/>
      <c r="Q553" s="246"/>
      <c r="R553" s="246"/>
      <c r="S553" s="246"/>
      <c r="T553" s="247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8" t="s">
        <v>150</v>
      </c>
      <c r="AU553" s="248" t="s">
        <v>88</v>
      </c>
      <c r="AV553" s="13" t="s">
        <v>21</v>
      </c>
      <c r="AW553" s="13" t="s">
        <v>36</v>
      </c>
      <c r="AX553" s="13" t="s">
        <v>79</v>
      </c>
      <c r="AY553" s="248" t="s">
        <v>137</v>
      </c>
    </row>
    <row r="554" s="14" customFormat="1">
      <c r="A554" s="14"/>
      <c r="B554" s="249"/>
      <c r="C554" s="250"/>
      <c r="D554" s="232" t="s">
        <v>150</v>
      </c>
      <c r="E554" s="251" t="s">
        <v>1</v>
      </c>
      <c r="F554" s="252" t="s">
        <v>741</v>
      </c>
      <c r="G554" s="250"/>
      <c r="H554" s="253">
        <v>2</v>
      </c>
      <c r="I554" s="254"/>
      <c r="J554" s="250"/>
      <c r="K554" s="250"/>
      <c r="L554" s="255"/>
      <c r="M554" s="256"/>
      <c r="N554" s="257"/>
      <c r="O554" s="257"/>
      <c r="P554" s="257"/>
      <c r="Q554" s="257"/>
      <c r="R554" s="257"/>
      <c r="S554" s="257"/>
      <c r="T554" s="258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9" t="s">
        <v>150</v>
      </c>
      <c r="AU554" s="259" t="s">
        <v>88</v>
      </c>
      <c r="AV554" s="14" t="s">
        <v>88</v>
      </c>
      <c r="AW554" s="14" t="s">
        <v>36</v>
      </c>
      <c r="AX554" s="14" t="s">
        <v>21</v>
      </c>
      <c r="AY554" s="259" t="s">
        <v>137</v>
      </c>
    </row>
    <row r="555" s="2" customFormat="1" ht="16.5" customHeight="1">
      <c r="A555" s="39"/>
      <c r="B555" s="40"/>
      <c r="C555" s="219" t="s">
        <v>742</v>
      </c>
      <c r="D555" s="219" t="s">
        <v>139</v>
      </c>
      <c r="E555" s="220" t="s">
        <v>743</v>
      </c>
      <c r="F555" s="221" t="s">
        <v>744</v>
      </c>
      <c r="G555" s="222" t="s">
        <v>290</v>
      </c>
      <c r="H555" s="223">
        <v>7</v>
      </c>
      <c r="I555" s="224"/>
      <c r="J555" s="225">
        <f>ROUND(I555*H555,2)</f>
        <v>0</v>
      </c>
      <c r="K555" s="221" t="s">
        <v>1</v>
      </c>
      <c r="L555" s="45"/>
      <c r="M555" s="226" t="s">
        <v>1</v>
      </c>
      <c r="N555" s="227" t="s">
        <v>44</v>
      </c>
      <c r="O555" s="92"/>
      <c r="P555" s="228">
        <f>O555*H555</f>
        <v>0</v>
      </c>
      <c r="Q555" s="228">
        <v>0</v>
      </c>
      <c r="R555" s="228">
        <f>Q555*H555</f>
        <v>0</v>
      </c>
      <c r="S555" s="228">
        <v>0</v>
      </c>
      <c r="T555" s="22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0" t="s">
        <v>144</v>
      </c>
      <c r="AT555" s="230" t="s">
        <v>139</v>
      </c>
      <c r="AU555" s="230" t="s">
        <v>88</v>
      </c>
      <c r="AY555" s="18" t="s">
        <v>137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8" t="s">
        <v>21</v>
      </c>
      <c r="BK555" s="231">
        <f>ROUND(I555*H555,2)</f>
        <v>0</v>
      </c>
      <c r="BL555" s="18" t="s">
        <v>144</v>
      </c>
      <c r="BM555" s="230" t="s">
        <v>745</v>
      </c>
    </row>
    <row r="556" s="2" customFormat="1">
      <c r="A556" s="39"/>
      <c r="B556" s="40"/>
      <c r="C556" s="41"/>
      <c r="D556" s="232" t="s">
        <v>146</v>
      </c>
      <c r="E556" s="41"/>
      <c r="F556" s="233" t="s">
        <v>744</v>
      </c>
      <c r="G556" s="41"/>
      <c r="H556" s="41"/>
      <c r="I556" s="234"/>
      <c r="J556" s="41"/>
      <c r="K556" s="41"/>
      <c r="L556" s="45"/>
      <c r="M556" s="235"/>
      <c r="N556" s="236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146</v>
      </c>
      <c r="AU556" s="18" t="s">
        <v>88</v>
      </c>
    </row>
    <row r="557" s="14" customFormat="1">
      <c r="A557" s="14"/>
      <c r="B557" s="249"/>
      <c r="C557" s="250"/>
      <c r="D557" s="232" t="s">
        <v>150</v>
      </c>
      <c r="E557" s="251" t="s">
        <v>1</v>
      </c>
      <c r="F557" s="252" t="s">
        <v>188</v>
      </c>
      <c r="G557" s="250"/>
      <c r="H557" s="253">
        <v>7</v>
      </c>
      <c r="I557" s="254"/>
      <c r="J557" s="250"/>
      <c r="K557" s="250"/>
      <c r="L557" s="255"/>
      <c r="M557" s="256"/>
      <c r="N557" s="257"/>
      <c r="O557" s="257"/>
      <c r="P557" s="257"/>
      <c r="Q557" s="257"/>
      <c r="R557" s="257"/>
      <c r="S557" s="257"/>
      <c r="T557" s="25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9" t="s">
        <v>150</v>
      </c>
      <c r="AU557" s="259" t="s">
        <v>88</v>
      </c>
      <c r="AV557" s="14" t="s">
        <v>88</v>
      </c>
      <c r="AW557" s="14" t="s">
        <v>36</v>
      </c>
      <c r="AX557" s="14" t="s">
        <v>21</v>
      </c>
      <c r="AY557" s="259" t="s">
        <v>137</v>
      </c>
    </row>
    <row r="558" s="2" customFormat="1" ht="49.05" customHeight="1">
      <c r="A558" s="39"/>
      <c r="B558" s="40"/>
      <c r="C558" s="219" t="s">
        <v>746</v>
      </c>
      <c r="D558" s="219" t="s">
        <v>139</v>
      </c>
      <c r="E558" s="220" t="s">
        <v>747</v>
      </c>
      <c r="F558" s="221" t="s">
        <v>748</v>
      </c>
      <c r="G558" s="222" t="s">
        <v>155</v>
      </c>
      <c r="H558" s="223">
        <v>11</v>
      </c>
      <c r="I558" s="224"/>
      <c r="J558" s="225">
        <f>ROUND(I558*H558,2)</f>
        <v>0</v>
      </c>
      <c r="K558" s="221" t="s">
        <v>1</v>
      </c>
      <c r="L558" s="45"/>
      <c r="M558" s="226" t="s">
        <v>1</v>
      </c>
      <c r="N558" s="227" t="s">
        <v>44</v>
      </c>
      <c r="O558" s="92"/>
      <c r="P558" s="228">
        <f>O558*H558</f>
        <v>0</v>
      </c>
      <c r="Q558" s="228">
        <v>1.92726</v>
      </c>
      <c r="R558" s="228">
        <f>Q558*H558</f>
        <v>21.199860000000001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144</v>
      </c>
      <c r="AT558" s="230" t="s">
        <v>139</v>
      </c>
      <c r="AU558" s="230" t="s">
        <v>88</v>
      </c>
      <c r="AY558" s="18" t="s">
        <v>137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21</v>
      </c>
      <c r="BK558" s="231">
        <f>ROUND(I558*H558,2)</f>
        <v>0</v>
      </c>
      <c r="BL558" s="18" t="s">
        <v>144</v>
      </c>
      <c r="BM558" s="230" t="s">
        <v>749</v>
      </c>
    </row>
    <row r="559" s="2" customFormat="1">
      <c r="A559" s="39"/>
      <c r="B559" s="40"/>
      <c r="C559" s="41"/>
      <c r="D559" s="232" t="s">
        <v>146</v>
      </c>
      <c r="E559" s="41"/>
      <c r="F559" s="233" t="s">
        <v>748</v>
      </c>
      <c r="G559" s="41"/>
      <c r="H559" s="41"/>
      <c r="I559" s="234"/>
      <c r="J559" s="41"/>
      <c r="K559" s="41"/>
      <c r="L559" s="45"/>
      <c r="M559" s="235"/>
      <c r="N559" s="236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146</v>
      </c>
      <c r="AU559" s="18" t="s">
        <v>88</v>
      </c>
    </row>
    <row r="560" s="13" customFormat="1">
      <c r="A560" s="13"/>
      <c r="B560" s="239"/>
      <c r="C560" s="240"/>
      <c r="D560" s="232" t="s">
        <v>150</v>
      </c>
      <c r="E560" s="241" t="s">
        <v>1</v>
      </c>
      <c r="F560" s="242" t="s">
        <v>750</v>
      </c>
      <c r="G560" s="240"/>
      <c r="H560" s="241" t="s">
        <v>1</v>
      </c>
      <c r="I560" s="243"/>
      <c r="J560" s="240"/>
      <c r="K560" s="240"/>
      <c r="L560" s="244"/>
      <c r="M560" s="245"/>
      <c r="N560" s="246"/>
      <c r="O560" s="246"/>
      <c r="P560" s="246"/>
      <c r="Q560" s="246"/>
      <c r="R560" s="246"/>
      <c r="S560" s="246"/>
      <c r="T560" s="24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8" t="s">
        <v>150</v>
      </c>
      <c r="AU560" s="248" t="s">
        <v>88</v>
      </c>
      <c r="AV560" s="13" t="s">
        <v>21</v>
      </c>
      <c r="AW560" s="13" t="s">
        <v>36</v>
      </c>
      <c r="AX560" s="13" t="s">
        <v>79</v>
      </c>
      <c r="AY560" s="248" t="s">
        <v>137</v>
      </c>
    </row>
    <row r="561" s="14" customFormat="1">
      <c r="A561" s="14"/>
      <c r="B561" s="249"/>
      <c r="C561" s="250"/>
      <c r="D561" s="232" t="s">
        <v>150</v>
      </c>
      <c r="E561" s="251" t="s">
        <v>1</v>
      </c>
      <c r="F561" s="252" t="s">
        <v>219</v>
      </c>
      <c r="G561" s="250"/>
      <c r="H561" s="253">
        <v>11</v>
      </c>
      <c r="I561" s="254"/>
      <c r="J561" s="250"/>
      <c r="K561" s="250"/>
      <c r="L561" s="255"/>
      <c r="M561" s="256"/>
      <c r="N561" s="257"/>
      <c r="O561" s="257"/>
      <c r="P561" s="257"/>
      <c r="Q561" s="257"/>
      <c r="R561" s="257"/>
      <c r="S561" s="257"/>
      <c r="T561" s="25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9" t="s">
        <v>150</v>
      </c>
      <c r="AU561" s="259" t="s">
        <v>88</v>
      </c>
      <c r="AV561" s="14" t="s">
        <v>88</v>
      </c>
      <c r="AW561" s="14" t="s">
        <v>36</v>
      </c>
      <c r="AX561" s="14" t="s">
        <v>21</v>
      </c>
      <c r="AY561" s="259" t="s">
        <v>137</v>
      </c>
    </row>
    <row r="562" s="2" customFormat="1" ht="44.25" customHeight="1">
      <c r="A562" s="39"/>
      <c r="B562" s="40"/>
      <c r="C562" s="219" t="s">
        <v>751</v>
      </c>
      <c r="D562" s="219" t="s">
        <v>139</v>
      </c>
      <c r="E562" s="220" t="s">
        <v>752</v>
      </c>
      <c r="F562" s="221" t="s">
        <v>753</v>
      </c>
      <c r="G562" s="222" t="s">
        <v>290</v>
      </c>
      <c r="H562" s="223">
        <v>13</v>
      </c>
      <c r="I562" s="224"/>
      <c r="J562" s="225">
        <f>ROUND(I562*H562,2)</f>
        <v>0</v>
      </c>
      <c r="K562" s="221" t="s">
        <v>1</v>
      </c>
      <c r="L562" s="45"/>
      <c r="M562" s="226" t="s">
        <v>1</v>
      </c>
      <c r="N562" s="227" t="s">
        <v>44</v>
      </c>
      <c r="O562" s="92"/>
      <c r="P562" s="228">
        <f>O562*H562</f>
        <v>0</v>
      </c>
      <c r="Q562" s="228">
        <v>0.34089999999999998</v>
      </c>
      <c r="R562" s="228">
        <f>Q562*H562</f>
        <v>4.4316999999999993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144</v>
      </c>
      <c r="AT562" s="230" t="s">
        <v>139</v>
      </c>
      <c r="AU562" s="230" t="s">
        <v>88</v>
      </c>
      <c r="AY562" s="18" t="s">
        <v>137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21</v>
      </c>
      <c r="BK562" s="231">
        <f>ROUND(I562*H562,2)</f>
        <v>0</v>
      </c>
      <c r="BL562" s="18" t="s">
        <v>144</v>
      </c>
      <c r="BM562" s="230" t="s">
        <v>754</v>
      </c>
    </row>
    <row r="563" s="2" customFormat="1">
      <c r="A563" s="39"/>
      <c r="B563" s="40"/>
      <c r="C563" s="41"/>
      <c r="D563" s="232" t="s">
        <v>146</v>
      </c>
      <c r="E563" s="41"/>
      <c r="F563" s="233" t="s">
        <v>755</v>
      </c>
      <c r="G563" s="41"/>
      <c r="H563" s="41"/>
      <c r="I563" s="234"/>
      <c r="J563" s="41"/>
      <c r="K563" s="41"/>
      <c r="L563" s="45"/>
      <c r="M563" s="235"/>
      <c r="N563" s="236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146</v>
      </c>
      <c r="AU563" s="18" t="s">
        <v>88</v>
      </c>
    </row>
    <row r="564" s="13" customFormat="1">
      <c r="A564" s="13"/>
      <c r="B564" s="239"/>
      <c r="C564" s="240"/>
      <c r="D564" s="232" t="s">
        <v>150</v>
      </c>
      <c r="E564" s="241" t="s">
        <v>1</v>
      </c>
      <c r="F564" s="242" t="s">
        <v>756</v>
      </c>
      <c r="G564" s="240"/>
      <c r="H564" s="241" t="s">
        <v>1</v>
      </c>
      <c r="I564" s="243"/>
      <c r="J564" s="240"/>
      <c r="K564" s="240"/>
      <c r="L564" s="244"/>
      <c r="M564" s="245"/>
      <c r="N564" s="246"/>
      <c r="O564" s="246"/>
      <c r="P564" s="246"/>
      <c r="Q564" s="246"/>
      <c r="R564" s="246"/>
      <c r="S564" s="246"/>
      <c r="T564" s="24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8" t="s">
        <v>150</v>
      </c>
      <c r="AU564" s="248" t="s">
        <v>88</v>
      </c>
      <c r="AV564" s="13" t="s">
        <v>21</v>
      </c>
      <c r="AW564" s="13" t="s">
        <v>36</v>
      </c>
      <c r="AX564" s="13" t="s">
        <v>79</v>
      </c>
      <c r="AY564" s="248" t="s">
        <v>137</v>
      </c>
    </row>
    <row r="565" s="14" customFormat="1">
      <c r="A565" s="14"/>
      <c r="B565" s="249"/>
      <c r="C565" s="250"/>
      <c r="D565" s="232" t="s">
        <v>150</v>
      </c>
      <c r="E565" s="251" t="s">
        <v>1</v>
      </c>
      <c r="F565" s="252" t="s">
        <v>237</v>
      </c>
      <c r="G565" s="250"/>
      <c r="H565" s="253">
        <v>13</v>
      </c>
      <c r="I565" s="254"/>
      <c r="J565" s="250"/>
      <c r="K565" s="250"/>
      <c r="L565" s="255"/>
      <c r="M565" s="256"/>
      <c r="N565" s="257"/>
      <c r="O565" s="257"/>
      <c r="P565" s="257"/>
      <c r="Q565" s="257"/>
      <c r="R565" s="257"/>
      <c r="S565" s="257"/>
      <c r="T565" s="258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9" t="s">
        <v>150</v>
      </c>
      <c r="AU565" s="259" t="s">
        <v>88</v>
      </c>
      <c r="AV565" s="14" t="s">
        <v>88</v>
      </c>
      <c r="AW565" s="14" t="s">
        <v>36</v>
      </c>
      <c r="AX565" s="14" t="s">
        <v>79</v>
      </c>
      <c r="AY565" s="259" t="s">
        <v>137</v>
      </c>
    </row>
    <row r="566" s="2" customFormat="1" ht="16.5" customHeight="1">
      <c r="A566" s="39"/>
      <c r="B566" s="40"/>
      <c r="C566" s="219" t="s">
        <v>757</v>
      </c>
      <c r="D566" s="219" t="s">
        <v>139</v>
      </c>
      <c r="E566" s="220" t="s">
        <v>758</v>
      </c>
      <c r="F566" s="221" t="s">
        <v>759</v>
      </c>
      <c r="G566" s="222" t="s">
        <v>155</v>
      </c>
      <c r="H566" s="223">
        <v>2</v>
      </c>
      <c r="I566" s="224"/>
      <c r="J566" s="225">
        <f>ROUND(I566*H566,2)</f>
        <v>0</v>
      </c>
      <c r="K566" s="221" t="s">
        <v>1</v>
      </c>
      <c r="L566" s="45"/>
      <c r="M566" s="226" t="s">
        <v>1</v>
      </c>
      <c r="N566" s="227" t="s">
        <v>44</v>
      </c>
      <c r="O566" s="92"/>
      <c r="P566" s="228">
        <f>O566*H566</f>
        <v>0</v>
      </c>
      <c r="Q566" s="228">
        <v>0.42368</v>
      </c>
      <c r="R566" s="228">
        <f>Q566*H566</f>
        <v>0.84736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144</v>
      </c>
      <c r="AT566" s="230" t="s">
        <v>139</v>
      </c>
      <c r="AU566" s="230" t="s">
        <v>88</v>
      </c>
      <c r="AY566" s="18" t="s">
        <v>137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21</v>
      </c>
      <c r="BK566" s="231">
        <f>ROUND(I566*H566,2)</f>
        <v>0</v>
      </c>
      <c r="BL566" s="18" t="s">
        <v>144</v>
      </c>
      <c r="BM566" s="230" t="s">
        <v>760</v>
      </c>
    </row>
    <row r="567" s="2" customFormat="1">
      <c r="A567" s="39"/>
      <c r="B567" s="40"/>
      <c r="C567" s="41"/>
      <c r="D567" s="232" t="s">
        <v>146</v>
      </c>
      <c r="E567" s="41"/>
      <c r="F567" s="233" t="s">
        <v>761</v>
      </c>
      <c r="G567" s="41"/>
      <c r="H567" s="41"/>
      <c r="I567" s="234"/>
      <c r="J567" s="41"/>
      <c r="K567" s="41"/>
      <c r="L567" s="45"/>
      <c r="M567" s="235"/>
      <c r="N567" s="236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146</v>
      </c>
      <c r="AU567" s="18" t="s">
        <v>88</v>
      </c>
    </row>
    <row r="568" s="2" customFormat="1">
      <c r="A568" s="39"/>
      <c r="B568" s="40"/>
      <c r="C568" s="41"/>
      <c r="D568" s="232" t="s">
        <v>252</v>
      </c>
      <c r="E568" s="41"/>
      <c r="F568" s="271" t="s">
        <v>762</v>
      </c>
      <c r="G568" s="41"/>
      <c r="H568" s="41"/>
      <c r="I568" s="234"/>
      <c r="J568" s="41"/>
      <c r="K568" s="41"/>
      <c r="L568" s="45"/>
      <c r="M568" s="235"/>
      <c r="N568" s="236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252</v>
      </c>
      <c r="AU568" s="18" t="s">
        <v>88</v>
      </c>
    </row>
    <row r="569" s="13" customFormat="1">
      <c r="A569" s="13"/>
      <c r="B569" s="239"/>
      <c r="C569" s="240"/>
      <c r="D569" s="232" t="s">
        <v>150</v>
      </c>
      <c r="E569" s="241" t="s">
        <v>1</v>
      </c>
      <c r="F569" s="242" t="s">
        <v>763</v>
      </c>
      <c r="G569" s="240"/>
      <c r="H569" s="241" t="s">
        <v>1</v>
      </c>
      <c r="I569" s="243"/>
      <c r="J569" s="240"/>
      <c r="K569" s="240"/>
      <c r="L569" s="244"/>
      <c r="M569" s="245"/>
      <c r="N569" s="246"/>
      <c r="O569" s="246"/>
      <c r="P569" s="246"/>
      <c r="Q569" s="246"/>
      <c r="R569" s="246"/>
      <c r="S569" s="246"/>
      <c r="T569" s="247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8" t="s">
        <v>150</v>
      </c>
      <c r="AU569" s="248" t="s">
        <v>88</v>
      </c>
      <c r="AV569" s="13" t="s">
        <v>21</v>
      </c>
      <c r="AW569" s="13" t="s">
        <v>36</v>
      </c>
      <c r="AX569" s="13" t="s">
        <v>79</v>
      </c>
      <c r="AY569" s="248" t="s">
        <v>137</v>
      </c>
    </row>
    <row r="570" s="14" customFormat="1">
      <c r="A570" s="14"/>
      <c r="B570" s="249"/>
      <c r="C570" s="250"/>
      <c r="D570" s="232" t="s">
        <v>150</v>
      </c>
      <c r="E570" s="251" t="s">
        <v>1</v>
      </c>
      <c r="F570" s="252" t="s">
        <v>88</v>
      </c>
      <c r="G570" s="250"/>
      <c r="H570" s="253">
        <v>2</v>
      </c>
      <c r="I570" s="254"/>
      <c r="J570" s="250"/>
      <c r="K570" s="250"/>
      <c r="L570" s="255"/>
      <c r="M570" s="256"/>
      <c r="N570" s="257"/>
      <c r="O570" s="257"/>
      <c r="P570" s="257"/>
      <c r="Q570" s="257"/>
      <c r="R570" s="257"/>
      <c r="S570" s="257"/>
      <c r="T570" s="25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9" t="s">
        <v>150</v>
      </c>
      <c r="AU570" s="259" t="s">
        <v>88</v>
      </c>
      <c r="AV570" s="14" t="s">
        <v>88</v>
      </c>
      <c r="AW570" s="14" t="s">
        <v>36</v>
      </c>
      <c r="AX570" s="14" t="s">
        <v>21</v>
      </c>
      <c r="AY570" s="259" t="s">
        <v>137</v>
      </c>
    </row>
    <row r="571" s="12" customFormat="1" ht="22.8" customHeight="1">
      <c r="A571" s="12"/>
      <c r="B571" s="203"/>
      <c r="C571" s="204"/>
      <c r="D571" s="205" t="s">
        <v>78</v>
      </c>
      <c r="E571" s="217" t="s">
        <v>203</v>
      </c>
      <c r="F571" s="217" t="s">
        <v>764</v>
      </c>
      <c r="G571" s="204"/>
      <c r="H571" s="204"/>
      <c r="I571" s="207"/>
      <c r="J571" s="218">
        <f>BK571</f>
        <v>0</v>
      </c>
      <c r="K571" s="204"/>
      <c r="L571" s="209"/>
      <c r="M571" s="210"/>
      <c r="N571" s="211"/>
      <c r="O571" s="211"/>
      <c r="P571" s="212">
        <f>SUM(P572:P777)</f>
        <v>0</v>
      </c>
      <c r="Q571" s="211"/>
      <c r="R571" s="212">
        <f>SUM(R572:R777)</f>
        <v>402.59484073700008</v>
      </c>
      <c r="S571" s="211"/>
      <c r="T571" s="213">
        <f>SUM(T572:T777)</f>
        <v>29.683920000000001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14" t="s">
        <v>21</v>
      </c>
      <c r="AT571" s="215" t="s">
        <v>78</v>
      </c>
      <c r="AU571" s="215" t="s">
        <v>21</v>
      </c>
      <c r="AY571" s="214" t="s">
        <v>137</v>
      </c>
      <c r="BK571" s="216">
        <f>SUM(BK572:BK777)</f>
        <v>0</v>
      </c>
    </row>
    <row r="572" s="2" customFormat="1" ht="37.8" customHeight="1">
      <c r="A572" s="39"/>
      <c r="B572" s="40"/>
      <c r="C572" s="219" t="s">
        <v>765</v>
      </c>
      <c r="D572" s="219" t="s">
        <v>139</v>
      </c>
      <c r="E572" s="220" t="s">
        <v>766</v>
      </c>
      <c r="F572" s="221" t="s">
        <v>767</v>
      </c>
      <c r="G572" s="222" t="s">
        <v>212</v>
      </c>
      <c r="H572" s="223">
        <v>4.5</v>
      </c>
      <c r="I572" s="224"/>
      <c r="J572" s="225">
        <f>ROUND(I572*H572,2)</f>
        <v>0</v>
      </c>
      <c r="K572" s="221" t="s">
        <v>1</v>
      </c>
      <c r="L572" s="45"/>
      <c r="M572" s="226" t="s">
        <v>1</v>
      </c>
      <c r="N572" s="227" t="s">
        <v>44</v>
      </c>
      <c r="O572" s="92"/>
      <c r="P572" s="228">
        <f>O572*H572</f>
        <v>0</v>
      </c>
      <c r="Q572" s="228">
        <v>0</v>
      </c>
      <c r="R572" s="228">
        <f>Q572*H572</f>
        <v>0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144</v>
      </c>
      <c r="AT572" s="230" t="s">
        <v>139</v>
      </c>
      <c r="AU572" s="230" t="s">
        <v>88</v>
      </c>
      <c r="AY572" s="18" t="s">
        <v>137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21</v>
      </c>
      <c r="BK572" s="231">
        <f>ROUND(I572*H572,2)</f>
        <v>0</v>
      </c>
      <c r="BL572" s="18" t="s">
        <v>144</v>
      </c>
      <c r="BM572" s="230" t="s">
        <v>768</v>
      </c>
    </row>
    <row r="573" s="2" customFormat="1">
      <c r="A573" s="39"/>
      <c r="B573" s="40"/>
      <c r="C573" s="41"/>
      <c r="D573" s="232" t="s">
        <v>146</v>
      </c>
      <c r="E573" s="41"/>
      <c r="F573" s="233" t="s">
        <v>767</v>
      </c>
      <c r="G573" s="41"/>
      <c r="H573" s="41"/>
      <c r="I573" s="234"/>
      <c r="J573" s="41"/>
      <c r="K573" s="41"/>
      <c r="L573" s="45"/>
      <c r="M573" s="235"/>
      <c r="N573" s="236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146</v>
      </c>
      <c r="AU573" s="18" t="s">
        <v>88</v>
      </c>
    </row>
    <row r="574" s="13" customFormat="1">
      <c r="A574" s="13"/>
      <c r="B574" s="239"/>
      <c r="C574" s="240"/>
      <c r="D574" s="232" t="s">
        <v>150</v>
      </c>
      <c r="E574" s="241" t="s">
        <v>1</v>
      </c>
      <c r="F574" s="242" t="s">
        <v>769</v>
      </c>
      <c r="G574" s="240"/>
      <c r="H574" s="241" t="s">
        <v>1</v>
      </c>
      <c r="I574" s="243"/>
      <c r="J574" s="240"/>
      <c r="K574" s="240"/>
      <c r="L574" s="244"/>
      <c r="M574" s="245"/>
      <c r="N574" s="246"/>
      <c r="O574" s="246"/>
      <c r="P574" s="246"/>
      <c r="Q574" s="246"/>
      <c r="R574" s="246"/>
      <c r="S574" s="246"/>
      <c r="T574" s="24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8" t="s">
        <v>150</v>
      </c>
      <c r="AU574" s="248" t="s">
        <v>88</v>
      </c>
      <c r="AV574" s="13" t="s">
        <v>21</v>
      </c>
      <c r="AW574" s="13" t="s">
        <v>36</v>
      </c>
      <c r="AX574" s="13" t="s">
        <v>79</v>
      </c>
      <c r="AY574" s="248" t="s">
        <v>137</v>
      </c>
    </row>
    <row r="575" s="14" customFormat="1">
      <c r="A575" s="14"/>
      <c r="B575" s="249"/>
      <c r="C575" s="250"/>
      <c r="D575" s="232" t="s">
        <v>150</v>
      </c>
      <c r="E575" s="251" t="s">
        <v>1</v>
      </c>
      <c r="F575" s="252" t="s">
        <v>770</v>
      </c>
      <c r="G575" s="250"/>
      <c r="H575" s="253">
        <v>4.5</v>
      </c>
      <c r="I575" s="254"/>
      <c r="J575" s="250"/>
      <c r="K575" s="250"/>
      <c r="L575" s="255"/>
      <c r="M575" s="256"/>
      <c r="N575" s="257"/>
      <c r="O575" s="257"/>
      <c r="P575" s="257"/>
      <c r="Q575" s="257"/>
      <c r="R575" s="257"/>
      <c r="S575" s="257"/>
      <c r="T575" s="258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9" t="s">
        <v>150</v>
      </c>
      <c r="AU575" s="259" t="s">
        <v>88</v>
      </c>
      <c r="AV575" s="14" t="s">
        <v>88</v>
      </c>
      <c r="AW575" s="14" t="s">
        <v>36</v>
      </c>
      <c r="AX575" s="14" t="s">
        <v>21</v>
      </c>
      <c r="AY575" s="259" t="s">
        <v>137</v>
      </c>
    </row>
    <row r="576" s="2" customFormat="1" ht="16.5" customHeight="1">
      <c r="A576" s="39"/>
      <c r="B576" s="40"/>
      <c r="C576" s="219" t="s">
        <v>771</v>
      </c>
      <c r="D576" s="219" t="s">
        <v>139</v>
      </c>
      <c r="E576" s="220" t="s">
        <v>772</v>
      </c>
      <c r="F576" s="221" t="s">
        <v>773</v>
      </c>
      <c r="G576" s="222" t="s">
        <v>155</v>
      </c>
      <c r="H576" s="223">
        <v>58</v>
      </c>
      <c r="I576" s="224"/>
      <c r="J576" s="225">
        <f>ROUND(I576*H576,2)</f>
        <v>0</v>
      </c>
      <c r="K576" s="221" t="s">
        <v>1</v>
      </c>
      <c r="L576" s="45"/>
      <c r="M576" s="226" t="s">
        <v>1</v>
      </c>
      <c r="N576" s="227" t="s">
        <v>44</v>
      </c>
      <c r="O576" s="92"/>
      <c r="P576" s="228">
        <f>O576*H576</f>
        <v>0</v>
      </c>
      <c r="Q576" s="228">
        <v>0.0060000000000000001</v>
      </c>
      <c r="R576" s="228">
        <f>Q576*H576</f>
        <v>0.34800000000000003</v>
      </c>
      <c r="S576" s="228">
        <v>0</v>
      </c>
      <c r="T576" s="22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0" t="s">
        <v>144</v>
      </c>
      <c r="AT576" s="230" t="s">
        <v>139</v>
      </c>
      <c r="AU576" s="230" t="s">
        <v>88</v>
      </c>
      <c r="AY576" s="18" t="s">
        <v>137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8" t="s">
        <v>21</v>
      </c>
      <c r="BK576" s="231">
        <f>ROUND(I576*H576,2)</f>
        <v>0</v>
      </c>
      <c r="BL576" s="18" t="s">
        <v>144</v>
      </c>
      <c r="BM576" s="230" t="s">
        <v>774</v>
      </c>
    </row>
    <row r="577" s="2" customFormat="1">
      <c r="A577" s="39"/>
      <c r="B577" s="40"/>
      <c r="C577" s="41"/>
      <c r="D577" s="232" t="s">
        <v>146</v>
      </c>
      <c r="E577" s="41"/>
      <c r="F577" s="233" t="s">
        <v>775</v>
      </c>
      <c r="G577" s="41"/>
      <c r="H577" s="41"/>
      <c r="I577" s="234"/>
      <c r="J577" s="41"/>
      <c r="K577" s="41"/>
      <c r="L577" s="45"/>
      <c r="M577" s="235"/>
      <c r="N577" s="236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146</v>
      </c>
      <c r="AU577" s="18" t="s">
        <v>88</v>
      </c>
    </row>
    <row r="578" s="13" customFormat="1">
      <c r="A578" s="13"/>
      <c r="B578" s="239"/>
      <c r="C578" s="240"/>
      <c r="D578" s="232" t="s">
        <v>150</v>
      </c>
      <c r="E578" s="241" t="s">
        <v>1</v>
      </c>
      <c r="F578" s="242" t="s">
        <v>776</v>
      </c>
      <c r="G578" s="240"/>
      <c r="H578" s="241" t="s">
        <v>1</v>
      </c>
      <c r="I578" s="243"/>
      <c r="J578" s="240"/>
      <c r="K578" s="240"/>
      <c r="L578" s="244"/>
      <c r="M578" s="245"/>
      <c r="N578" s="246"/>
      <c r="O578" s="246"/>
      <c r="P578" s="246"/>
      <c r="Q578" s="246"/>
      <c r="R578" s="246"/>
      <c r="S578" s="246"/>
      <c r="T578" s="24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8" t="s">
        <v>150</v>
      </c>
      <c r="AU578" s="248" t="s">
        <v>88</v>
      </c>
      <c r="AV578" s="13" t="s">
        <v>21</v>
      </c>
      <c r="AW578" s="13" t="s">
        <v>36</v>
      </c>
      <c r="AX578" s="13" t="s">
        <v>79</v>
      </c>
      <c r="AY578" s="248" t="s">
        <v>137</v>
      </c>
    </row>
    <row r="579" s="14" customFormat="1">
      <c r="A579" s="14"/>
      <c r="B579" s="249"/>
      <c r="C579" s="250"/>
      <c r="D579" s="232" t="s">
        <v>150</v>
      </c>
      <c r="E579" s="251" t="s">
        <v>1</v>
      </c>
      <c r="F579" s="252" t="s">
        <v>553</v>
      </c>
      <c r="G579" s="250"/>
      <c r="H579" s="253">
        <v>58</v>
      </c>
      <c r="I579" s="254"/>
      <c r="J579" s="250"/>
      <c r="K579" s="250"/>
      <c r="L579" s="255"/>
      <c r="M579" s="256"/>
      <c r="N579" s="257"/>
      <c r="O579" s="257"/>
      <c r="P579" s="257"/>
      <c r="Q579" s="257"/>
      <c r="R579" s="257"/>
      <c r="S579" s="257"/>
      <c r="T579" s="258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9" t="s">
        <v>150</v>
      </c>
      <c r="AU579" s="259" t="s">
        <v>88</v>
      </c>
      <c r="AV579" s="14" t="s">
        <v>88</v>
      </c>
      <c r="AW579" s="14" t="s">
        <v>36</v>
      </c>
      <c r="AX579" s="14" t="s">
        <v>21</v>
      </c>
      <c r="AY579" s="259" t="s">
        <v>137</v>
      </c>
    </row>
    <row r="580" s="2" customFormat="1" ht="33" customHeight="1">
      <c r="A580" s="39"/>
      <c r="B580" s="40"/>
      <c r="C580" s="283" t="s">
        <v>777</v>
      </c>
      <c r="D580" s="283" t="s">
        <v>320</v>
      </c>
      <c r="E580" s="284" t="s">
        <v>778</v>
      </c>
      <c r="F580" s="285" t="s">
        <v>779</v>
      </c>
      <c r="G580" s="286" t="s">
        <v>155</v>
      </c>
      <c r="H580" s="287">
        <v>58</v>
      </c>
      <c r="I580" s="288"/>
      <c r="J580" s="289">
        <f>ROUND(I580*H580,2)</f>
        <v>0</v>
      </c>
      <c r="K580" s="285" t="s">
        <v>1</v>
      </c>
      <c r="L580" s="290"/>
      <c r="M580" s="291" t="s">
        <v>1</v>
      </c>
      <c r="N580" s="292" t="s">
        <v>44</v>
      </c>
      <c r="O580" s="92"/>
      <c r="P580" s="228">
        <f>O580*H580</f>
        <v>0</v>
      </c>
      <c r="Q580" s="228">
        <v>0.010999999999999999</v>
      </c>
      <c r="R580" s="228">
        <f>Q580*H580</f>
        <v>0.63800000000000001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195</v>
      </c>
      <c r="AT580" s="230" t="s">
        <v>320</v>
      </c>
      <c r="AU580" s="230" t="s">
        <v>88</v>
      </c>
      <c r="AY580" s="18" t="s">
        <v>137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21</v>
      </c>
      <c r="BK580" s="231">
        <f>ROUND(I580*H580,2)</f>
        <v>0</v>
      </c>
      <c r="BL580" s="18" t="s">
        <v>144</v>
      </c>
      <c r="BM580" s="230" t="s">
        <v>780</v>
      </c>
    </row>
    <row r="581" s="2" customFormat="1">
      <c r="A581" s="39"/>
      <c r="B581" s="40"/>
      <c r="C581" s="41"/>
      <c r="D581" s="232" t="s">
        <v>146</v>
      </c>
      <c r="E581" s="41"/>
      <c r="F581" s="233" t="s">
        <v>781</v>
      </c>
      <c r="G581" s="41"/>
      <c r="H581" s="41"/>
      <c r="I581" s="234"/>
      <c r="J581" s="41"/>
      <c r="K581" s="41"/>
      <c r="L581" s="45"/>
      <c r="M581" s="235"/>
      <c r="N581" s="236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146</v>
      </c>
      <c r="AU581" s="18" t="s">
        <v>88</v>
      </c>
    </row>
    <row r="582" s="2" customFormat="1" ht="16.5" customHeight="1">
      <c r="A582" s="39"/>
      <c r="B582" s="40"/>
      <c r="C582" s="219" t="s">
        <v>782</v>
      </c>
      <c r="D582" s="219" t="s">
        <v>139</v>
      </c>
      <c r="E582" s="220" t="s">
        <v>783</v>
      </c>
      <c r="F582" s="221" t="s">
        <v>784</v>
      </c>
      <c r="G582" s="222" t="s">
        <v>212</v>
      </c>
      <c r="H582" s="223">
        <v>125</v>
      </c>
      <c r="I582" s="224"/>
      <c r="J582" s="225">
        <f>ROUND(I582*H582,2)</f>
        <v>0</v>
      </c>
      <c r="K582" s="221" t="s">
        <v>1</v>
      </c>
      <c r="L582" s="45"/>
      <c r="M582" s="226" t="s">
        <v>1</v>
      </c>
      <c r="N582" s="227" t="s">
        <v>44</v>
      </c>
      <c r="O582" s="92"/>
      <c r="P582" s="228">
        <f>O582*H582</f>
        <v>0</v>
      </c>
      <c r="Q582" s="228">
        <v>0</v>
      </c>
      <c r="R582" s="228">
        <f>Q582*H582</f>
        <v>0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144</v>
      </c>
      <c r="AT582" s="230" t="s">
        <v>139</v>
      </c>
      <c r="AU582" s="230" t="s">
        <v>88</v>
      </c>
      <c r="AY582" s="18" t="s">
        <v>137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21</v>
      </c>
      <c r="BK582" s="231">
        <f>ROUND(I582*H582,2)</f>
        <v>0</v>
      </c>
      <c r="BL582" s="18" t="s">
        <v>144</v>
      </c>
      <c r="BM582" s="230" t="s">
        <v>785</v>
      </c>
    </row>
    <row r="583" s="2" customFormat="1">
      <c r="A583" s="39"/>
      <c r="B583" s="40"/>
      <c r="C583" s="41"/>
      <c r="D583" s="232" t="s">
        <v>146</v>
      </c>
      <c r="E583" s="41"/>
      <c r="F583" s="233" t="s">
        <v>786</v>
      </c>
      <c r="G583" s="41"/>
      <c r="H583" s="41"/>
      <c r="I583" s="234"/>
      <c r="J583" s="41"/>
      <c r="K583" s="41"/>
      <c r="L583" s="45"/>
      <c r="M583" s="235"/>
      <c r="N583" s="236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146</v>
      </c>
      <c r="AU583" s="18" t="s">
        <v>88</v>
      </c>
    </row>
    <row r="584" s="13" customFormat="1">
      <c r="A584" s="13"/>
      <c r="B584" s="239"/>
      <c r="C584" s="240"/>
      <c r="D584" s="232" t="s">
        <v>150</v>
      </c>
      <c r="E584" s="241" t="s">
        <v>1</v>
      </c>
      <c r="F584" s="242" t="s">
        <v>787</v>
      </c>
      <c r="G584" s="240"/>
      <c r="H584" s="241" t="s">
        <v>1</v>
      </c>
      <c r="I584" s="243"/>
      <c r="J584" s="240"/>
      <c r="K584" s="240"/>
      <c r="L584" s="244"/>
      <c r="M584" s="245"/>
      <c r="N584" s="246"/>
      <c r="O584" s="246"/>
      <c r="P584" s="246"/>
      <c r="Q584" s="246"/>
      <c r="R584" s="246"/>
      <c r="S584" s="246"/>
      <c r="T584" s="247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8" t="s">
        <v>150</v>
      </c>
      <c r="AU584" s="248" t="s">
        <v>88</v>
      </c>
      <c r="AV584" s="13" t="s">
        <v>21</v>
      </c>
      <c r="AW584" s="13" t="s">
        <v>36</v>
      </c>
      <c r="AX584" s="13" t="s">
        <v>79</v>
      </c>
      <c r="AY584" s="248" t="s">
        <v>137</v>
      </c>
    </row>
    <row r="585" s="14" customFormat="1">
      <c r="A585" s="14"/>
      <c r="B585" s="249"/>
      <c r="C585" s="250"/>
      <c r="D585" s="232" t="s">
        <v>150</v>
      </c>
      <c r="E585" s="251" t="s">
        <v>1</v>
      </c>
      <c r="F585" s="252" t="s">
        <v>788</v>
      </c>
      <c r="G585" s="250"/>
      <c r="H585" s="253">
        <v>125</v>
      </c>
      <c r="I585" s="254"/>
      <c r="J585" s="250"/>
      <c r="K585" s="250"/>
      <c r="L585" s="255"/>
      <c r="M585" s="256"/>
      <c r="N585" s="257"/>
      <c r="O585" s="257"/>
      <c r="P585" s="257"/>
      <c r="Q585" s="257"/>
      <c r="R585" s="257"/>
      <c r="S585" s="257"/>
      <c r="T585" s="258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9" t="s">
        <v>150</v>
      </c>
      <c r="AU585" s="259" t="s">
        <v>88</v>
      </c>
      <c r="AV585" s="14" t="s">
        <v>88</v>
      </c>
      <c r="AW585" s="14" t="s">
        <v>36</v>
      </c>
      <c r="AX585" s="14" t="s">
        <v>21</v>
      </c>
      <c r="AY585" s="259" t="s">
        <v>137</v>
      </c>
    </row>
    <row r="586" s="2" customFormat="1" ht="16.5" customHeight="1">
      <c r="A586" s="39"/>
      <c r="B586" s="40"/>
      <c r="C586" s="283" t="s">
        <v>789</v>
      </c>
      <c r="D586" s="283" t="s">
        <v>320</v>
      </c>
      <c r="E586" s="284" t="s">
        <v>790</v>
      </c>
      <c r="F586" s="285" t="s">
        <v>791</v>
      </c>
      <c r="G586" s="286" t="s">
        <v>212</v>
      </c>
      <c r="H586" s="287">
        <v>125</v>
      </c>
      <c r="I586" s="288"/>
      <c r="J586" s="289">
        <f>ROUND(I586*H586,2)</f>
        <v>0</v>
      </c>
      <c r="K586" s="285" t="s">
        <v>1</v>
      </c>
      <c r="L586" s="290"/>
      <c r="M586" s="291" t="s">
        <v>1</v>
      </c>
      <c r="N586" s="292" t="s">
        <v>44</v>
      </c>
      <c r="O586" s="92"/>
      <c r="P586" s="228">
        <f>O586*H586</f>
        <v>0</v>
      </c>
      <c r="Q586" s="228">
        <v>0.185</v>
      </c>
      <c r="R586" s="228">
        <f>Q586*H586</f>
        <v>23.125</v>
      </c>
      <c r="S586" s="228">
        <v>0</v>
      </c>
      <c r="T586" s="22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0" t="s">
        <v>195</v>
      </c>
      <c r="AT586" s="230" t="s">
        <v>320</v>
      </c>
      <c r="AU586" s="230" t="s">
        <v>88</v>
      </c>
      <c r="AY586" s="18" t="s">
        <v>137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8" t="s">
        <v>21</v>
      </c>
      <c r="BK586" s="231">
        <f>ROUND(I586*H586,2)</f>
        <v>0</v>
      </c>
      <c r="BL586" s="18" t="s">
        <v>144</v>
      </c>
      <c r="BM586" s="230" t="s">
        <v>792</v>
      </c>
    </row>
    <row r="587" s="2" customFormat="1">
      <c r="A587" s="39"/>
      <c r="B587" s="40"/>
      <c r="C587" s="41"/>
      <c r="D587" s="232" t="s">
        <v>146</v>
      </c>
      <c r="E587" s="41"/>
      <c r="F587" s="233" t="s">
        <v>791</v>
      </c>
      <c r="G587" s="41"/>
      <c r="H587" s="41"/>
      <c r="I587" s="234"/>
      <c r="J587" s="41"/>
      <c r="K587" s="41"/>
      <c r="L587" s="45"/>
      <c r="M587" s="235"/>
      <c r="N587" s="236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146</v>
      </c>
      <c r="AU587" s="18" t="s">
        <v>88</v>
      </c>
    </row>
    <row r="588" s="2" customFormat="1" ht="16.5" customHeight="1">
      <c r="A588" s="39"/>
      <c r="B588" s="40"/>
      <c r="C588" s="219" t="s">
        <v>793</v>
      </c>
      <c r="D588" s="219" t="s">
        <v>139</v>
      </c>
      <c r="E588" s="220" t="s">
        <v>794</v>
      </c>
      <c r="F588" s="221" t="s">
        <v>795</v>
      </c>
      <c r="G588" s="222" t="s">
        <v>290</v>
      </c>
      <c r="H588" s="223">
        <v>1</v>
      </c>
      <c r="I588" s="224"/>
      <c r="J588" s="225">
        <f>ROUND(I588*H588,2)</f>
        <v>0</v>
      </c>
      <c r="K588" s="221" t="s">
        <v>1</v>
      </c>
      <c r="L588" s="45"/>
      <c r="M588" s="226" t="s">
        <v>1</v>
      </c>
      <c r="N588" s="227" t="s">
        <v>44</v>
      </c>
      <c r="O588" s="92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144</v>
      </c>
      <c r="AT588" s="230" t="s">
        <v>139</v>
      </c>
      <c r="AU588" s="230" t="s">
        <v>88</v>
      </c>
      <c r="AY588" s="18" t="s">
        <v>137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21</v>
      </c>
      <c r="BK588" s="231">
        <f>ROUND(I588*H588,2)</f>
        <v>0</v>
      </c>
      <c r="BL588" s="18" t="s">
        <v>144</v>
      </c>
      <c r="BM588" s="230" t="s">
        <v>796</v>
      </c>
    </row>
    <row r="589" s="2" customFormat="1">
      <c r="A589" s="39"/>
      <c r="B589" s="40"/>
      <c r="C589" s="41"/>
      <c r="D589" s="232" t="s">
        <v>146</v>
      </c>
      <c r="E589" s="41"/>
      <c r="F589" s="233" t="s">
        <v>795</v>
      </c>
      <c r="G589" s="41"/>
      <c r="H589" s="41"/>
      <c r="I589" s="234"/>
      <c r="J589" s="41"/>
      <c r="K589" s="41"/>
      <c r="L589" s="45"/>
      <c r="M589" s="235"/>
      <c r="N589" s="236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146</v>
      </c>
      <c r="AU589" s="18" t="s">
        <v>88</v>
      </c>
    </row>
    <row r="590" s="2" customFormat="1" ht="16.5" customHeight="1">
      <c r="A590" s="39"/>
      <c r="B590" s="40"/>
      <c r="C590" s="219" t="s">
        <v>797</v>
      </c>
      <c r="D590" s="219" t="s">
        <v>139</v>
      </c>
      <c r="E590" s="220" t="s">
        <v>798</v>
      </c>
      <c r="F590" s="221" t="s">
        <v>799</v>
      </c>
      <c r="G590" s="222" t="s">
        <v>290</v>
      </c>
      <c r="H590" s="223">
        <v>1</v>
      </c>
      <c r="I590" s="224"/>
      <c r="J590" s="225">
        <f>ROUND(I590*H590,2)</f>
        <v>0</v>
      </c>
      <c r="K590" s="221" t="s">
        <v>1</v>
      </c>
      <c r="L590" s="45"/>
      <c r="M590" s="226" t="s">
        <v>1</v>
      </c>
      <c r="N590" s="227" t="s">
        <v>44</v>
      </c>
      <c r="O590" s="92"/>
      <c r="P590" s="228">
        <f>O590*H590</f>
        <v>0</v>
      </c>
      <c r="Q590" s="228">
        <v>0</v>
      </c>
      <c r="R590" s="228">
        <f>Q590*H590</f>
        <v>0</v>
      </c>
      <c r="S590" s="228">
        <v>0</v>
      </c>
      <c r="T590" s="229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0" t="s">
        <v>144</v>
      </c>
      <c r="AT590" s="230" t="s">
        <v>139</v>
      </c>
      <c r="AU590" s="230" t="s">
        <v>88</v>
      </c>
      <c r="AY590" s="18" t="s">
        <v>137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18" t="s">
        <v>21</v>
      </c>
      <c r="BK590" s="231">
        <f>ROUND(I590*H590,2)</f>
        <v>0</v>
      </c>
      <c r="BL590" s="18" t="s">
        <v>144</v>
      </c>
      <c r="BM590" s="230" t="s">
        <v>800</v>
      </c>
    </row>
    <row r="591" s="2" customFormat="1">
      <c r="A591" s="39"/>
      <c r="B591" s="40"/>
      <c r="C591" s="41"/>
      <c r="D591" s="232" t="s">
        <v>146</v>
      </c>
      <c r="E591" s="41"/>
      <c r="F591" s="233" t="s">
        <v>799</v>
      </c>
      <c r="G591" s="41"/>
      <c r="H591" s="41"/>
      <c r="I591" s="234"/>
      <c r="J591" s="41"/>
      <c r="K591" s="41"/>
      <c r="L591" s="45"/>
      <c r="M591" s="235"/>
      <c r="N591" s="236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146</v>
      </c>
      <c r="AU591" s="18" t="s">
        <v>88</v>
      </c>
    </row>
    <row r="592" s="2" customFormat="1" ht="16.5" customHeight="1">
      <c r="A592" s="39"/>
      <c r="B592" s="40"/>
      <c r="C592" s="219" t="s">
        <v>801</v>
      </c>
      <c r="D592" s="219" t="s">
        <v>139</v>
      </c>
      <c r="E592" s="220" t="s">
        <v>802</v>
      </c>
      <c r="F592" s="221" t="s">
        <v>803</v>
      </c>
      <c r="G592" s="222" t="s">
        <v>155</v>
      </c>
      <c r="H592" s="223">
        <v>1</v>
      </c>
      <c r="I592" s="224"/>
      <c r="J592" s="225">
        <f>ROUND(I592*H592,2)</f>
        <v>0</v>
      </c>
      <c r="K592" s="221" t="s">
        <v>1</v>
      </c>
      <c r="L592" s="45"/>
      <c r="M592" s="226" t="s">
        <v>1</v>
      </c>
      <c r="N592" s="227" t="s">
        <v>44</v>
      </c>
      <c r="O592" s="92"/>
      <c r="P592" s="228">
        <f>O592*H592</f>
        <v>0</v>
      </c>
      <c r="Q592" s="228">
        <v>0</v>
      </c>
      <c r="R592" s="228">
        <f>Q592*H592</f>
        <v>0</v>
      </c>
      <c r="S592" s="228">
        <v>0</v>
      </c>
      <c r="T592" s="22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0" t="s">
        <v>144</v>
      </c>
      <c r="AT592" s="230" t="s">
        <v>139</v>
      </c>
      <c r="AU592" s="230" t="s">
        <v>88</v>
      </c>
      <c r="AY592" s="18" t="s">
        <v>137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8" t="s">
        <v>21</v>
      </c>
      <c r="BK592" s="231">
        <f>ROUND(I592*H592,2)</f>
        <v>0</v>
      </c>
      <c r="BL592" s="18" t="s">
        <v>144</v>
      </c>
      <c r="BM592" s="230" t="s">
        <v>804</v>
      </c>
    </row>
    <row r="593" s="2" customFormat="1">
      <c r="A593" s="39"/>
      <c r="B593" s="40"/>
      <c r="C593" s="41"/>
      <c r="D593" s="232" t="s">
        <v>146</v>
      </c>
      <c r="E593" s="41"/>
      <c r="F593" s="233" t="s">
        <v>803</v>
      </c>
      <c r="G593" s="41"/>
      <c r="H593" s="41"/>
      <c r="I593" s="234"/>
      <c r="J593" s="41"/>
      <c r="K593" s="41"/>
      <c r="L593" s="45"/>
      <c r="M593" s="235"/>
      <c r="N593" s="236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146</v>
      </c>
      <c r="AU593" s="18" t="s">
        <v>88</v>
      </c>
    </row>
    <row r="594" s="2" customFormat="1" ht="24.15" customHeight="1">
      <c r="A594" s="39"/>
      <c r="B594" s="40"/>
      <c r="C594" s="219" t="s">
        <v>805</v>
      </c>
      <c r="D594" s="219" t="s">
        <v>139</v>
      </c>
      <c r="E594" s="220" t="s">
        <v>806</v>
      </c>
      <c r="F594" s="221" t="s">
        <v>807</v>
      </c>
      <c r="G594" s="222" t="s">
        <v>155</v>
      </c>
      <c r="H594" s="223">
        <v>48</v>
      </c>
      <c r="I594" s="224"/>
      <c r="J594" s="225">
        <f>ROUND(I594*H594,2)</f>
        <v>0</v>
      </c>
      <c r="K594" s="221" t="s">
        <v>143</v>
      </c>
      <c r="L594" s="45"/>
      <c r="M594" s="226" t="s">
        <v>1</v>
      </c>
      <c r="N594" s="227" t="s">
        <v>44</v>
      </c>
      <c r="O594" s="92"/>
      <c r="P594" s="228">
        <f>O594*H594</f>
        <v>0</v>
      </c>
      <c r="Q594" s="228">
        <v>0.00069999999999999999</v>
      </c>
      <c r="R594" s="228">
        <f>Q594*H594</f>
        <v>0.033599999999999998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144</v>
      </c>
      <c r="AT594" s="230" t="s">
        <v>139</v>
      </c>
      <c r="AU594" s="230" t="s">
        <v>88</v>
      </c>
      <c r="AY594" s="18" t="s">
        <v>137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21</v>
      </c>
      <c r="BK594" s="231">
        <f>ROUND(I594*H594,2)</f>
        <v>0</v>
      </c>
      <c r="BL594" s="18" t="s">
        <v>144</v>
      </c>
      <c r="BM594" s="230" t="s">
        <v>808</v>
      </c>
    </row>
    <row r="595" s="2" customFormat="1">
      <c r="A595" s="39"/>
      <c r="B595" s="40"/>
      <c r="C595" s="41"/>
      <c r="D595" s="232" t="s">
        <v>146</v>
      </c>
      <c r="E595" s="41"/>
      <c r="F595" s="233" t="s">
        <v>807</v>
      </c>
      <c r="G595" s="41"/>
      <c r="H595" s="41"/>
      <c r="I595" s="234"/>
      <c r="J595" s="41"/>
      <c r="K595" s="41"/>
      <c r="L595" s="45"/>
      <c r="M595" s="235"/>
      <c r="N595" s="236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146</v>
      </c>
      <c r="AU595" s="18" t="s">
        <v>88</v>
      </c>
    </row>
    <row r="596" s="2" customFormat="1">
      <c r="A596" s="39"/>
      <c r="B596" s="40"/>
      <c r="C596" s="41"/>
      <c r="D596" s="237" t="s">
        <v>148</v>
      </c>
      <c r="E596" s="41"/>
      <c r="F596" s="238" t="s">
        <v>809</v>
      </c>
      <c r="G596" s="41"/>
      <c r="H596" s="41"/>
      <c r="I596" s="234"/>
      <c r="J596" s="41"/>
      <c r="K596" s="41"/>
      <c r="L596" s="45"/>
      <c r="M596" s="235"/>
      <c r="N596" s="236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148</v>
      </c>
      <c r="AU596" s="18" t="s">
        <v>88</v>
      </c>
    </row>
    <row r="597" s="2" customFormat="1">
      <c r="A597" s="39"/>
      <c r="B597" s="40"/>
      <c r="C597" s="41"/>
      <c r="D597" s="232" t="s">
        <v>292</v>
      </c>
      <c r="E597" s="41"/>
      <c r="F597" s="271" t="s">
        <v>810</v>
      </c>
      <c r="G597" s="41"/>
      <c r="H597" s="41"/>
      <c r="I597" s="234"/>
      <c r="J597" s="41"/>
      <c r="K597" s="41"/>
      <c r="L597" s="45"/>
      <c r="M597" s="235"/>
      <c r="N597" s="236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292</v>
      </c>
      <c r="AU597" s="18" t="s">
        <v>88</v>
      </c>
    </row>
    <row r="598" s="2" customFormat="1" ht="24.15" customHeight="1">
      <c r="A598" s="39"/>
      <c r="B598" s="40"/>
      <c r="C598" s="283" t="s">
        <v>811</v>
      </c>
      <c r="D598" s="283" t="s">
        <v>320</v>
      </c>
      <c r="E598" s="284" t="s">
        <v>812</v>
      </c>
      <c r="F598" s="285" t="s">
        <v>813</v>
      </c>
      <c r="G598" s="286" t="s">
        <v>155</v>
      </c>
      <c r="H598" s="287">
        <v>17</v>
      </c>
      <c r="I598" s="288"/>
      <c r="J598" s="289">
        <f>ROUND(I598*H598,2)</f>
        <v>0</v>
      </c>
      <c r="K598" s="285" t="s">
        <v>143</v>
      </c>
      <c r="L598" s="290"/>
      <c r="M598" s="291" t="s">
        <v>1</v>
      </c>
      <c r="N598" s="292" t="s">
        <v>44</v>
      </c>
      <c r="O598" s="92"/>
      <c r="P598" s="228">
        <f>O598*H598</f>
        <v>0</v>
      </c>
      <c r="Q598" s="228">
        <v>0.0040000000000000001</v>
      </c>
      <c r="R598" s="228">
        <f>Q598*H598</f>
        <v>0.068000000000000005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195</v>
      </c>
      <c r="AT598" s="230" t="s">
        <v>320</v>
      </c>
      <c r="AU598" s="230" t="s">
        <v>88</v>
      </c>
      <c r="AY598" s="18" t="s">
        <v>137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21</v>
      </c>
      <c r="BK598" s="231">
        <f>ROUND(I598*H598,2)</f>
        <v>0</v>
      </c>
      <c r="BL598" s="18" t="s">
        <v>144</v>
      </c>
      <c r="BM598" s="230" t="s">
        <v>814</v>
      </c>
    </row>
    <row r="599" s="2" customFormat="1">
      <c r="A599" s="39"/>
      <c r="B599" s="40"/>
      <c r="C599" s="41"/>
      <c r="D599" s="232" t="s">
        <v>146</v>
      </c>
      <c r="E599" s="41"/>
      <c r="F599" s="233" t="s">
        <v>815</v>
      </c>
      <c r="G599" s="41"/>
      <c r="H599" s="41"/>
      <c r="I599" s="234"/>
      <c r="J599" s="41"/>
      <c r="K599" s="41"/>
      <c r="L599" s="45"/>
      <c r="M599" s="235"/>
      <c r="N599" s="236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146</v>
      </c>
      <c r="AU599" s="18" t="s">
        <v>88</v>
      </c>
    </row>
    <row r="600" s="14" customFormat="1">
      <c r="A600" s="14"/>
      <c r="B600" s="249"/>
      <c r="C600" s="250"/>
      <c r="D600" s="232" t="s">
        <v>150</v>
      </c>
      <c r="E600" s="251" t="s">
        <v>1</v>
      </c>
      <c r="F600" s="252" t="s">
        <v>816</v>
      </c>
      <c r="G600" s="250"/>
      <c r="H600" s="253">
        <v>1</v>
      </c>
      <c r="I600" s="254"/>
      <c r="J600" s="250"/>
      <c r="K600" s="250"/>
      <c r="L600" s="255"/>
      <c r="M600" s="256"/>
      <c r="N600" s="257"/>
      <c r="O600" s="257"/>
      <c r="P600" s="257"/>
      <c r="Q600" s="257"/>
      <c r="R600" s="257"/>
      <c r="S600" s="257"/>
      <c r="T600" s="258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9" t="s">
        <v>150</v>
      </c>
      <c r="AU600" s="259" t="s">
        <v>88</v>
      </c>
      <c r="AV600" s="14" t="s">
        <v>88</v>
      </c>
      <c r="AW600" s="14" t="s">
        <v>36</v>
      </c>
      <c r="AX600" s="14" t="s">
        <v>79</v>
      </c>
      <c r="AY600" s="259" t="s">
        <v>137</v>
      </c>
    </row>
    <row r="601" s="14" customFormat="1">
      <c r="A601" s="14"/>
      <c r="B601" s="249"/>
      <c r="C601" s="250"/>
      <c r="D601" s="232" t="s">
        <v>150</v>
      </c>
      <c r="E601" s="251" t="s">
        <v>1</v>
      </c>
      <c r="F601" s="252" t="s">
        <v>817</v>
      </c>
      <c r="G601" s="250"/>
      <c r="H601" s="253">
        <v>8</v>
      </c>
      <c r="I601" s="254"/>
      <c r="J601" s="250"/>
      <c r="K601" s="250"/>
      <c r="L601" s="255"/>
      <c r="M601" s="256"/>
      <c r="N601" s="257"/>
      <c r="O601" s="257"/>
      <c r="P601" s="257"/>
      <c r="Q601" s="257"/>
      <c r="R601" s="257"/>
      <c r="S601" s="257"/>
      <c r="T601" s="258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9" t="s">
        <v>150</v>
      </c>
      <c r="AU601" s="259" t="s">
        <v>88</v>
      </c>
      <c r="AV601" s="14" t="s">
        <v>88</v>
      </c>
      <c r="AW601" s="14" t="s">
        <v>36</v>
      </c>
      <c r="AX601" s="14" t="s">
        <v>79</v>
      </c>
      <c r="AY601" s="259" t="s">
        <v>137</v>
      </c>
    </row>
    <row r="602" s="14" customFormat="1">
      <c r="A602" s="14"/>
      <c r="B602" s="249"/>
      <c r="C602" s="250"/>
      <c r="D602" s="232" t="s">
        <v>150</v>
      </c>
      <c r="E602" s="251" t="s">
        <v>1</v>
      </c>
      <c r="F602" s="252" t="s">
        <v>818</v>
      </c>
      <c r="G602" s="250"/>
      <c r="H602" s="253">
        <v>8</v>
      </c>
      <c r="I602" s="254"/>
      <c r="J602" s="250"/>
      <c r="K602" s="250"/>
      <c r="L602" s="255"/>
      <c r="M602" s="256"/>
      <c r="N602" s="257"/>
      <c r="O602" s="257"/>
      <c r="P602" s="257"/>
      <c r="Q602" s="257"/>
      <c r="R602" s="257"/>
      <c r="S602" s="257"/>
      <c r="T602" s="25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9" t="s">
        <v>150</v>
      </c>
      <c r="AU602" s="259" t="s">
        <v>88</v>
      </c>
      <c r="AV602" s="14" t="s">
        <v>88</v>
      </c>
      <c r="AW602" s="14" t="s">
        <v>36</v>
      </c>
      <c r="AX602" s="14" t="s">
        <v>79</v>
      </c>
      <c r="AY602" s="259" t="s">
        <v>137</v>
      </c>
    </row>
    <row r="603" s="15" customFormat="1">
      <c r="A603" s="15"/>
      <c r="B603" s="260"/>
      <c r="C603" s="261"/>
      <c r="D603" s="232" t="s">
        <v>150</v>
      </c>
      <c r="E603" s="262" t="s">
        <v>1</v>
      </c>
      <c r="F603" s="263" t="s">
        <v>218</v>
      </c>
      <c r="G603" s="261"/>
      <c r="H603" s="264">
        <v>17</v>
      </c>
      <c r="I603" s="265"/>
      <c r="J603" s="261"/>
      <c r="K603" s="261"/>
      <c r="L603" s="266"/>
      <c r="M603" s="267"/>
      <c r="N603" s="268"/>
      <c r="O603" s="268"/>
      <c r="P603" s="268"/>
      <c r="Q603" s="268"/>
      <c r="R603" s="268"/>
      <c r="S603" s="268"/>
      <c r="T603" s="269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70" t="s">
        <v>150</v>
      </c>
      <c r="AU603" s="270" t="s">
        <v>88</v>
      </c>
      <c r="AV603" s="15" t="s">
        <v>144</v>
      </c>
      <c r="AW603" s="15" t="s">
        <v>36</v>
      </c>
      <c r="AX603" s="15" t="s">
        <v>21</v>
      </c>
      <c r="AY603" s="270" t="s">
        <v>137</v>
      </c>
    </row>
    <row r="604" s="2" customFormat="1" ht="21.75" customHeight="1">
      <c r="A604" s="39"/>
      <c r="B604" s="40"/>
      <c r="C604" s="283" t="s">
        <v>819</v>
      </c>
      <c r="D604" s="283" t="s">
        <v>320</v>
      </c>
      <c r="E604" s="284" t="s">
        <v>820</v>
      </c>
      <c r="F604" s="285" t="s">
        <v>821</v>
      </c>
      <c r="G604" s="286" t="s">
        <v>155</v>
      </c>
      <c r="H604" s="287">
        <v>3</v>
      </c>
      <c r="I604" s="288"/>
      <c r="J604" s="289">
        <f>ROUND(I604*H604,2)</f>
        <v>0</v>
      </c>
      <c r="K604" s="285" t="s">
        <v>143</v>
      </c>
      <c r="L604" s="290"/>
      <c r="M604" s="291" t="s">
        <v>1</v>
      </c>
      <c r="N604" s="292" t="s">
        <v>44</v>
      </c>
      <c r="O604" s="92"/>
      <c r="P604" s="228">
        <f>O604*H604</f>
        <v>0</v>
      </c>
      <c r="Q604" s="228">
        <v>0.0040000000000000001</v>
      </c>
      <c r="R604" s="228">
        <f>Q604*H604</f>
        <v>0.012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359</v>
      </c>
      <c r="AT604" s="230" t="s">
        <v>320</v>
      </c>
      <c r="AU604" s="230" t="s">
        <v>88</v>
      </c>
      <c r="AY604" s="18" t="s">
        <v>137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21</v>
      </c>
      <c r="BK604" s="231">
        <f>ROUND(I604*H604,2)</f>
        <v>0</v>
      </c>
      <c r="BL604" s="18" t="s">
        <v>359</v>
      </c>
      <c r="BM604" s="230" t="s">
        <v>822</v>
      </c>
    </row>
    <row r="605" s="2" customFormat="1">
      <c r="A605" s="39"/>
      <c r="B605" s="40"/>
      <c r="C605" s="41"/>
      <c r="D605" s="232" t="s">
        <v>146</v>
      </c>
      <c r="E605" s="41"/>
      <c r="F605" s="233" t="s">
        <v>823</v>
      </c>
      <c r="G605" s="41"/>
      <c r="H605" s="41"/>
      <c r="I605" s="234"/>
      <c r="J605" s="41"/>
      <c r="K605" s="41"/>
      <c r="L605" s="45"/>
      <c r="M605" s="235"/>
      <c r="N605" s="236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146</v>
      </c>
      <c r="AU605" s="18" t="s">
        <v>88</v>
      </c>
    </row>
    <row r="606" s="14" customFormat="1">
      <c r="A606" s="14"/>
      <c r="B606" s="249"/>
      <c r="C606" s="250"/>
      <c r="D606" s="232" t="s">
        <v>150</v>
      </c>
      <c r="E606" s="251" t="s">
        <v>1</v>
      </c>
      <c r="F606" s="252" t="s">
        <v>824</v>
      </c>
      <c r="G606" s="250"/>
      <c r="H606" s="253">
        <v>2</v>
      </c>
      <c r="I606" s="254"/>
      <c r="J606" s="250"/>
      <c r="K606" s="250"/>
      <c r="L606" s="255"/>
      <c r="M606" s="256"/>
      <c r="N606" s="257"/>
      <c r="O606" s="257"/>
      <c r="P606" s="257"/>
      <c r="Q606" s="257"/>
      <c r="R606" s="257"/>
      <c r="S606" s="257"/>
      <c r="T606" s="258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9" t="s">
        <v>150</v>
      </c>
      <c r="AU606" s="259" t="s">
        <v>88</v>
      </c>
      <c r="AV606" s="14" t="s">
        <v>88</v>
      </c>
      <c r="AW606" s="14" t="s">
        <v>36</v>
      </c>
      <c r="AX606" s="14" t="s">
        <v>79</v>
      </c>
      <c r="AY606" s="259" t="s">
        <v>137</v>
      </c>
    </row>
    <row r="607" s="14" customFormat="1">
      <c r="A607" s="14"/>
      <c r="B607" s="249"/>
      <c r="C607" s="250"/>
      <c r="D607" s="232" t="s">
        <v>150</v>
      </c>
      <c r="E607" s="251" t="s">
        <v>1</v>
      </c>
      <c r="F607" s="252" t="s">
        <v>825</v>
      </c>
      <c r="G607" s="250"/>
      <c r="H607" s="253">
        <v>1</v>
      </c>
      <c r="I607" s="254"/>
      <c r="J607" s="250"/>
      <c r="K607" s="250"/>
      <c r="L607" s="255"/>
      <c r="M607" s="256"/>
      <c r="N607" s="257"/>
      <c r="O607" s="257"/>
      <c r="P607" s="257"/>
      <c r="Q607" s="257"/>
      <c r="R607" s="257"/>
      <c r="S607" s="257"/>
      <c r="T607" s="258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9" t="s">
        <v>150</v>
      </c>
      <c r="AU607" s="259" t="s">
        <v>88</v>
      </c>
      <c r="AV607" s="14" t="s">
        <v>88</v>
      </c>
      <c r="AW607" s="14" t="s">
        <v>36</v>
      </c>
      <c r="AX607" s="14" t="s">
        <v>79</v>
      </c>
      <c r="AY607" s="259" t="s">
        <v>137</v>
      </c>
    </row>
    <row r="608" s="15" customFormat="1">
      <c r="A608" s="15"/>
      <c r="B608" s="260"/>
      <c r="C608" s="261"/>
      <c r="D608" s="232" t="s">
        <v>150</v>
      </c>
      <c r="E608" s="262" t="s">
        <v>1</v>
      </c>
      <c r="F608" s="263" t="s">
        <v>218</v>
      </c>
      <c r="G608" s="261"/>
      <c r="H608" s="264">
        <v>3</v>
      </c>
      <c r="I608" s="265"/>
      <c r="J608" s="261"/>
      <c r="K608" s="261"/>
      <c r="L608" s="266"/>
      <c r="M608" s="267"/>
      <c r="N608" s="268"/>
      <c r="O608" s="268"/>
      <c r="P608" s="268"/>
      <c r="Q608" s="268"/>
      <c r="R608" s="268"/>
      <c r="S608" s="268"/>
      <c r="T608" s="269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70" t="s">
        <v>150</v>
      </c>
      <c r="AU608" s="270" t="s">
        <v>88</v>
      </c>
      <c r="AV608" s="15" t="s">
        <v>144</v>
      </c>
      <c r="AW608" s="15" t="s">
        <v>36</v>
      </c>
      <c r="AX608" s="15" t="s">
        <v>21</v>
      </c>
      <c r="AY608" s="270" t="s">
        <v>137</v>
      </c>
    </row>
    <row r="609" s="2" customFormat="1" ht="24.15" customHeight="1">
      <c r="A609" s="39"/>
      <c r="B609" s="40"/>
      <c r="C609" s="283" t="s">
        <v>27</v>
      </c>
      <c r="D609" s="283" t="s">
        <v>320</v>
      </c>
      <c r="E609" s="284" t="s">
        <v>826</v>
      </c>
      <c r="F609" s="285" t="s">
        <v>827</v>
      </c>
      <c r="G609" s="286" t="s">
        <v>155</v>
      </c>
      <c r="H609" s="287">
        <v>5</v>
      </c>
      <c r="I609" s="288"/>
      <c r="J609" s="289">
        <f>ROUND(I609*H609,2)</f>
        <v>0</v>
      </c>
      <c r="K609" s="285" t="s">
        <v>143</v>
      </c>
      <c r="L609" s="290"/>
      <c r="M609" s="291" t="s">
        <v>1</v>
      </c>
      <c r="N609" s="292" t="s">
        <v>44</v>
      </c>
      <c r="O609" s="92"/>
      <c r="P609" s="228">
        <f>O609*H609</f>
        <v>0</v>
      </c>
      <c r="Q609" s="228">
        <v>0.0025000000000000001</v>
      </c>
      <c r="R609" s="228">
        <f>Q609*H609</f>
        <v>0.012500000000000001</v>
      </c>
      <c r="S609" s="228">
        <v>0</v>
      </c>
      <c r="T609" s="22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0" t="s">
        <v>359</v>
      </c>
      <c r="AT609" s="230" t="s">
        <v>320</v>
      </c>
      <c r="AU609" s="230" t="s">
        <v>88</v>
      </c>
      <c r="AY609" s="18" t="s">
        <v>137</v>
      </c>
      <c r="BE609" s="231">
        <f>IF(N609="základní",J609,0)</f>
        <v>0</v>
      </c>
      <c r="BF609" s="231">
        <f>IF(N609="snížená",J609,0)</f>
        <v>0</v>
      </c>
      <c r="BG609" s="231">
        <f>IF(N609="zákl. přenesená",J609,0)</f>
        <v>0</v>
      </c>
      <c r="BH609" s="231">
        <f>IF(N609="sníž. přenesená",J609,0)</f>
        <v>0</v>
      </c>
      <c r="BI609" s="231">
        <f>IF(N609="nulová",J609,0)</f>
        <v>0</v>
      </c>
      <c r="BJ609" s="18" t="s">
        <v>21</v>
      </c>
      <c r="BK609" s="231">
        <f>ROUND(I609*H609,2)</f>
        <v>0</v>
      </c>
      <c r="BL609" s="18" t="s">
        <v>359</v>
      </c>
      <c r="BM609" s="230" t="s">
        <v>828</v>
      </c>
    </row>
    <row r="610" s="2" customFormat="1">
      <c r="A610" s="39"/>
      <c r="B610" s="40"/>
      <c r="C610" s="41"/>
      <c r="D610" s="232" t="s">
        <v>146</v>
      </c>
      <c r="E610" s="41"/>
      <c r="F610" s="233" t="s">
        <v>829</v>
      </c>
      <c r="G610" s="41"/>
      <c r="H610" s="41"/>
      <c r="I610" s="234"/>
      <c r="J610" s="41"/>
      <c r="K610" s="41"/>
      <c r="L610" s="45"/>
      <c r="M610" s="235"/>
      <c r="N610" s="236"/>
      <c r="O610" s="92"/>
      <c r="P610" s="92"/>
      <c r="Q610" s="92"/>
      <c r="R610" s="92"/>
      <c r="S610" s="92"/>
      <c r="T610" s="93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146</v>
      </c>
      <c r="AU610" s="18" t="s">
        <v>88</v>
      </c>
    </row>
    <row r="611" s="14" customFormat="1">
      <c r="A611" s="14"/>
      <c r="B611" s="249"/>
      <c r="C611" s="250"/>
      <c r="D611" s="232" t="s">
        <v>150</v>
      </c>
      <c r="E611" s="251" t="s">
        <v>1</v>
      </c>
      <c r="F611" s="252" t="s">
        <v>830</v>
      </c>
      <c r="G611" s="250"/>
      <c r="H611" s="253">
        <v>3</v>
      </c>
      <c r="I611" s="254"/>
      <c r="J611" s="250"/>
      <c r="K611" s="250"/>
      <c r="L611" s="255"/>
      <c r="M611" s="256"/>
      <c r="N611" s="257"/>
      <c r="O611" s="257"/>
      <c r="P611" s="257"/>
      <c r="Q611" s="257"/>
      <c r="R611" s="257"/>
      <c r="S611" s="257"/>
      <c r="T611" s="258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9" t="s">
        <v>150</v>
      </c>
      <c r="AU611" s="259" t="s">
        <v>88</v>
      </c>
      <c r="AV611" s="14" t="s">
        <v>88</v>
      </c>
      <c r="AW611" s="14" t="s">
        <v>36</v>
      </c>
      <c r="AX611" s="14" t="s">
        <v>79</v>
      </c>
      <c r="AY611" s="259" t="s">
        <v>137</v>
      </c>
    </row>
    <row r="612" s="14" customFormat="1">
      <c r="A612" s="14"/>
      <c r="B612" s="249"/>
      <c r="C612" s="250"/>
      <c r="D612" s="232" t="s">
        <v>150</v>
      </c>
      <c r="E612" s="251" t="s">
        <v>1</v>
      </c>
      <c r="F612" s="252" t="s">
        <v>831</v>
      </c>
      <c r="G612" s="250"/>
      <c r="H612" s="253">
        <v>1</v>
      </c>
      <c r="I612" s="254"/>
      <c r="J612" s="250"/>
      <c r="K612" s="250"/>
      <c r="L612" s="255"/>
      <c r="M612" s="256"/>
      <c r="N612" s="257"/>
      <c r="O612" s="257"/>
      <c r="P612" s="257"/>
      <c r="Q612" s="257"/>
      <c r="R612" s="257"/>
      <c r="S612" s="257"/>
      <c r="T612" s="258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9" t="s">
        <v>150</v>
      </c>
      <c r="AU612" s="259" t="s">
        <v>88</v>
      </c>
      <c r="AV612" s="14" t="s">
        <v>88</v>
      </c>
      <c r="AW612" s="14" t="s">
        <v>36</v>
      </c>
      <c r="AX612" s="14" t="s">
        <v>79</v>
      </c>
      <c r="AY612" s="259" t="s">
        <v>137</v>
      </c>
    </row>
    <row r="613" s="14" customFormat="1">
      <c r="A613" s="14"/>
      <c r="B613" s="249"/>
      <c r="C613" s="250"/>
      <c r="D613" s="232" t="s">
        <v>150</v>
      </c>
      <c r="E613" s="251" t="s">
        <v>1</v>
      </c>
      <c r="F613" s="252" t="s">
        <v>832</v>
      </c>
      <c r="G613" s="250"/>
      <c r="H613" s="253">
        <v>1</v>
      </c>
      <c r="I613" s="254"/>
      <c r="J613" s="250"/>
      <c r="K613" s="250"/>
      <c r="L613" s="255"/>
      <c r="M613" s="256"/>
      <c r="N613" s="257"/>
      <c r="O613" s="257"/>
      <c r="P613" s="257"/>
      <c r="Q613" s="257"/>
      <c r="R613" s="257"/>
      <c r="S613" s="257"/>
      <c r="T613" s="258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9" t="s">
        <v>150</v>
      </c>
      <c r="AU613" s="259" t="s">
        <v>88</v>
      </c>
      <c r="AV613" s="14" t="s">
        <v>88</v>
      </c>
      <c r="AW613" s="14" t="s">
        <v>36</v>
      </c>
      <c r="AX613" s="14" t="s">
        <v>79</v>
      </c>
      <c r="AY613" s="259" t="s">
        <v>137</v>
      </c>
    </row>
    <row r="614" s="15" customFormat="1">
      <c r="A614" s="15"/>
      <c r="B614" s="260"/>
      <c r="C614" s="261"/>
      <c r="D614" s="232" t="s">
        <v>150</v>
      </c>
      <c r="E614" s="262" t="s">
        <v>1</v>
      </c>
      <c r="F614" s="263" t="s">
        <v>218</v>
      </c>
      <c r="G614" s="261"/>
      <c r="H614" s="264">
        <v>5</v>
      </c>
      <c r="I614" s="265"/>
      <c r="J614" s="261"/>
      <c r="K614" s="261"/>
      <c r="L614" s="266"/>
      <c r="M614" s="267"/>
      <c r="N614" s="268"/>
      <c r="O614" s="268"/>
      <c r="P614" s="268"/>
      <c r="Q614" s="268"/>
      <c r="R614" s="268"/>
      <c r="S614" s="268"/>
      <c r="T614" s="269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0" t="s">
        <v>150</v>
      </c>
      <c r="AU614" s="270" t="s">
        <v>88</v>
      </c>
      <c r="AV614" s="15" t="s">
        <v>144</v>
      </c>
      <c r="AW614" s="15" t="s">
        <v>36</v>
      </c>
      <c r="AX614" s="15" t="s">
        <v>21</v>
      </c>
      <c r="AY614" s="270" t="s">
        <v>137</v>
      </c>
    </row>
    <row r="615" s="2" customFormat="1" ht="24.15" customHeight="1">
      <c r="A615" s="39"/>
      <c r="B615" s="40"/>
      <c r="C615" s="283" t="s">
        <v>833</v>
      </c>
      <c r="D615" s="283" t="s">
        <v>320</v>
      </c>
      <c r="E615" s="284" t="s">
        <v>834</v>
      </c>
      <c r="F615" s="285" t="s">
        <v>835</v>
      </c>
      <c r="G615" s="286" t="s">
        <v>155</v>
      </c>
      <c r="H615" s="287">
        <v>4</v>
      </c>
      <c r="I615" s="288"/>
      <c r="J615" s="289">
        <f>ROUND(I615*H615,2)</f>
        <v>0</v>
      </c>
      <c r="K615" s="285" t="s">
        <v>143</v>
      </c>
      <c r="L615" s="290"/>
      <c r="M615" s="291" t="s">
        <v>1</v>
      </c>
      <c r="N615" s="292" t="s">
        <v>44</v>
      </c>
      <c r="O615" s="92"/>
      <c r="P615" s="228">
        <f>O615*H615</f>
        <v>0</v>
      </c>
      <c r="Q615" s="228">
        <v>0.0035000000000000001</v>
      </c>
      <c r="R615" s="228">
        <f>Q615*H615</f>
        <v>0.014</v>
      </c>
      <c r="S615" s="228">
        <v>0</v>
      </c>
      <c r="T615" s="22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0" t="s">
        <v>359</v>
      </c>
      <c r="AT615" s="230" t="s">
        <v>320</v>
      </c>
      <c r="AU615" s="230" t="s">
        <v>88</v>
      </c>
      <c r="AY615" s="18" t="s">
        <v>137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8" t="s">
        <v>21</v>
      </c>
      <c r="BK615" s="231">
        <f>ROUND(I615*H615,2)</f>
        <v>0</v>
      </c>
      <c r="BL615" s="18" t="s">
        <v>359</v>
      </c>
      <c r="BM615" s="230" t="s">
        <v>836</v>
      </c>
    </row>
    <row r="616" s="2" customFormat="1">
      <c r="A616" s="39"/>
      <c r="B616" s="40"/>
      <c r="C616" s="41"/>
      <c r="D616" s="232" t="s">
        <v>146</v>
      </c>
      <c r="E616" s="41"/>
      <c r="F616" s="233" t="s">
        <v>837</v>
      </c>
      <c r="G616" s="41"/>
      <c r="H616" s="41"/>
      <c r="I616" s="234"/>
      <c r="J616" s="41"/>
      <c r="K616" s="41"/>
      <c r="L616" s="45"/>
      <c r="M616" s="235"/>
      <c r="N616" s="236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146</v>
      </c>
      <c r="AU616" s="18" t="s">
        <v>88</v>
      </c>
    </row>
    <row r="617" s="14" customFormat="1">
      <c r="A617" s="14"/>
      <c r="B617" s="249"/>
      <c r="C617" s="250"/>
      <c r="D617" s="232" t="s">
        <v>150</v>
      </c>
      <c r="E617" s="251" t="s">
        <v>1</v>
      </c>
      <c r="F617" s="252" t="s">
        <v>838</v>
      </c>
      <c r="G617" s="250"/>
      <c r="H617" s="253">
        <v>3</v>
      </c>
      <c r="I617" s="254"/>
      <c r="J617" s="250"/>
      <c r="K617" s="250"/>
      <c r="L617" s="255"/>
      <c r="M617" s="256"/>
      <c r="N617" s="257"/>
      <c r="O617" s="257"/>
      <c r="P617" s="257"/>
      <c r="Q617" s="257"/>
      <c r="R617" s="257"/>
      <c r="S617" s="257"/>
      <c r="T617" s="258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9" t="s">
        <v>150</v>
      </c>
      <c r="AU617" s="259" t="s">
        <v>88</v>
      </c>
      <c r="AV617" s="14" t="s">
        <v>88</v>
      </c>
      <c r="AW617" s="14" t="s">
        <v>36</v>
      </c>
      <c r="AX617" s="14" t="s">
        <v>79</v>
      </c>
      <c r="AY617" s="259" t="s">
        <v>137</v>
      </c>
    </row>
    <row r="618" s="14" customFormat="1">
      <c r="A618" s="14"/>
      <c r="B618" s="249"/>
      <c r="C618" s="250"/>
      <c r="D618" s="232" t="s">
        <v>150</v>
      </c>
      <c r="E618" s="251" t="s">
        <v>1</v>
      </c>
      <c r="F618" s="252" t="s">
        <v>839</v>
      </c>
      <c r="G618" s="250"/>
      <c r="H618" s="253">
        <v>1</v>
      </c>
      <c r="I618" s="254"/>
      <c r="J618" s="250"/>
      <c r="K618" s="250"/>
      <c r="L618" s="255"/>
      <c r="M618" s="256"/>
      <c r="N618" s="257"/>
      <c r="O618" s="257"/>
      <c r="P618" s="257"/>
      <c r="Q618" s="257"/>
      <c r="R618" s="257"/>
      <c r="S618" s="257"/>
      <c r="T618" s="258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9" t="s">
        <v>150</v>
      </c>
      <c r="AU618" s="259" t="s">
        <v>88</v>
      </c>
      <c r="AV618" s="14" t="s">
        <v>88</v>
      </c>
      <c r="AW618" s="14" t="s">
        <v>36</v>
      </c>
      <c r="AX618" s="14" t="s">
        <v>79</v>
      </c>
      <c r="AY618" s="259" t="s">
        <v>137</v>
      </c>
    </row>
    <row r="619" s="15" customFormat="1">
      <c r="A619" s="15"/>
      <c r="B619" s="260"/>
      <c r="C619" s="261"/>
      <c r="D619" s="232" t="s">
        <v>150</v>
      </c>
      <c r="E619" s="262" t="s">
        <v>1</v>
      </c>
      <c r="F619" s="263" t="s">
        <v>218</v>
      </c>
      <c r="G619" s="261"/>
      <c r="H619" s="264">
        <v>4</v>
      </c>
      <c r="I619" s="265"/>
      <c r="J619" s="261"/>
      <c r="K619" s="261"/>
      <c r="L619" s="266"/>
      <c r="M619" s="267"/>
      <c r="N619" s="268"/>
      <c r="O619" s="268"/>
      <c r="P619" s="268"/>
      <c r="Q619" s="268"/>
      <c r="R619" s="268"/>
      <c r="S619" s="268"/>
      <c r="T619" s="269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0" t="s">
        <v>150</v>
      </c>
      <c r="AU619" s="270" t="s">
        <v>88</v>
      </c>
      <c r="AV619" s="15" t="s">
        <v>144</v>
      </c>
      <c r="AW619" s="15" t="s">
        <v>36</v>
      </c>
      <c r="AX619" s="15" t="s">
        <v>21</v>
      </c>
      <c r="AY619" s="270" t="s">
        <v>137</v>
      </c>
    </row>
    <row r="620" s="2" customFormat="1" ht="21.75" customHeight="1">
      <c r="A620" s="39"/>
      <c r="B620" s="40"/>
      <c r="C620" s="283" t="s">
        <v>840</v>
      </c>
      <c r="D620" s="283" t="s">
        <v>320</v>
      </c>
      <c r="E620" s="284" t="s">
        <v>841</v>
      </c>
      <c r="F620" s="285" t="s">
        <v>842</v>
      </c>
      <c r="G620" s="286" t="s">
        <v>155</v>
      </c>
      <c r="H620" s="287">
        <v>1</v>
      </c>
      <c r="I620" s="288"/>
      <c r="J620" s="289">
        <f>ROUND(I620*H620,2)</f>
        <v>0</v>
      </c>
      <c r="K620" s="285" t="s">
        <v>143</v>
      </c>
      <c r="L620" s="290"/>
      <c r="M620" s="291" t="s">
        <v>1</v>
      </c>
      <c r="N620" s="292" t="s">
        <v>44</v>
      </c>
      <c r="O620" s="92"/>
      <c r="P620" s="228">
        <f>O620*H620</f>
        <v>0</v>
      </c>
      <c r="Q620" s="228">
        <v>0.0016999999999999999</v>
      </c>
      <c r="R620" s="228">
        <f>Q620*H620</f>
        <v>0.0016999999999999999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359</v>
      </c>
      <c r="AT620" s="230" t="s">
        <v>320</v>
      </c>
      <c r="AU620" s="230" t="s">
        <v>88</v>
      </c>
      <c r="AY620" s="18" t="s">
        <v>137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21</v>
      </c>
      <c r="BK620" s="231">
        <f>ROUND(I620*H620,2)</f>
        <v>0</v>
      </c>
      <c r="BL620" s="18" t="s">
        <v>359</v>
      </c>
      <c r="BM620" s="230" t="s">
        <v>843</v>
      </c>
    </row>
    <row r="621" s="2" customFormat="1">
      <c r="A621" s="39"/>
      <c r="B621" s="40"/>
      <c r="C621" s="41"/>
      <c r="D621" s="232" t="s">
        <v>146</v>
      </c>
      <c r="E621" s="41"/>
      <c r="F621" s="233" t="s">
        <v>844</v>
      </c>
      <c r="G621" s="41"/>
      <c r="H621" s="41"/>
      <c r="I621" s="234"/>
      <c r="J621" s="41"/>
      <c r="K621" s="41"/>
      <c r="L621" s="45"/>
      <c r="M621" s="235"/>
      <c r="N621" s="236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146</v>
      </c>
      <c r="AU621" s="18" t="s">
        <v>88</v>
      </c>
    </row>
    <row r="622" s="14" customFormat="1">
      <c r="A622" s="14"/>
      <c r="B622" s="249"/>
      <c r="C622" s="250"/>
      <c r="D622" s="232" t="s">
        <v>150</v>
      </c>
      <c r="E622" s="251" t="s">
        <v>1</v>
      </c>
      <c r="F622" s="252" t="s">
        <v>845</v>
      </c>
      <c r="G622" s="250"/>
      <c r="H622" s="253">
        <v>1</v>
      </c>
      <c r="I622" s="254"/>
      <c r="J622" s="250"/>
      <c r="K622" s="250"/>
      <c r="L622" s="255"/>
      <c r="M622" s="256"/>
      <c r="N622" s="257"/>
      <c r="O622" s="257"/>
      <c r="P622" s="257"/>
      <c r="Q622" s="257"/>
      <c r="R622" s="257"/>
      <c r="S622" s="257"/>
      <c r="T622" s="258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9" t="s">
        <v>150</v>
      </c>
      <c r="AU622" s="259" t="s">
        <v>88</v>
      </c>
      <c r="AV622" s="14" t="s">
        <v>88</v>
      </c>
      <c r="AW622" s="14" t="s">
        <v>36</v>
      </c>
      <c r="AX622" s="14" t="s">
        <v>21</v>
      </c>
      <c r="AY622" s="259" t="s">
        <v>137</v>
      </c>
    </row>
    <row r="623" s="2" customFormat="1" ht="16.5" customHeight="1">
      <c r="A623" s="39"/>
      <c r="B623" s="40"/>
      <c r="C623" s="283" t="s">
        <v>846</v>
      </c>
      <c r="D623" s="283" t="s">
        <v>320</v>
      </c>
      <c r="E623" s="284" t="s">
        <v>847</v>
      </c>
      <c r="F623" s="285" t="s">
        <v>848</v>
      </c>
      <c r="G623" s="286" t="s">
        <v>155</v>
      </c>
      <c r="H623" s="287">
        <v>1</v>
      </c>
      <c r="I623" s="288"/>
      <c r="J623" s="289">
        <f>ROUND(I623*H623,2)</f>
        <v>0</v>
      </c>
      <c r="K623" s="285" t="s">
        <v>143</v>
      </c>
      <c r="L623" s="290"/>
      <c r="M623" s="291" t="s">
        <v>1</v>
      </c>
      <c r="N623" s="292" t="s">
        <v>44</v>
      </c>
      <c r="O623" s="92"/>
      <c r="P623" s="228">
        <f>O623*H623</f>
        <v>0</v>
      </c>
      <c r="Q623" s="228">
        <v>0.0012999999999999999</v>
      </c>
      <c r="R623" s="228">
        <f>Q623*H623</f>
        <v>0.0012999999999999999</v>
      </c>
      <c r="S623" s="228">
        <v>0</v>
      </c>
      <c r="T623" s="22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0" t="s">
        <v>195</v>
      </c>
      <c r="AT623" s="230" t="s">
        <v>320</v>
      </c>
      <c r="AU623" s="230" t="s">
        <v>88</v>
      </c>
      <c r="AY623" s="18" t="s">
        <v>137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8" t="s">
        <v>21</v>
      </c>
      <c r="BK623" s="231">
        <f>ROUND(I623*H623,2)</f>
        <v>0</v>
      </c>
      <c r="BL623" s="18" t="s">
        <v>144</v>
      </c>
      <c r="BM623" s="230" t="s">
        <v>849</v>
      </c>
    </row>
    <row r="624" s="2" customFormat="1">
      <c r="A624" s="39"/>
      <c r="B624" s="40"/>
      <c r="C624" s="41"/>
      <c r="D624" s="232" t="s">
        <v>146</v>
      </c>
      <c r="E624" s="41"/>
      <c r="F624" s="233" t="s">
        <v>848</v>
      </c>
      <c r="G624" s="41"/>
      <c r="H624" s="41"/>
      <c r="I624" s="234"/>
      <c r="J624" s="41"/>
      <c r="K624" s="41"/>
      <c r="L624" s="45"/>
      <c r="M624" s="235"/>
      <c r="N624" s="236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146</v>
      </c>
      <c r="AU624" s="18" t="s">
        <v>88</v>
      </c>
    </row>
    <row r="625" s="14" customFormat="1">
      <c r="A625" s="14"/>
      <c r="B625" s="249"/>
      <c r="C625" s="250"/>
      <c r="D625" s="232" t="s">
        <v>150</v>
      </c>
      <c r="E625" s="251" t="s">
        <v>1</v>
      </c>
      <c r="F625" s="252" t="s">
        <v>850</v>
      </c>
      <c r="G625" s="250"/>
      <c r="H625" s="253">
        <v>1</v>
      </c>
      <c r="I625" s="254"/>
      <c r="J625" s="250"/>
      <c r="K625" s="250"/>
      <c r="L625" s="255"/>
      <c r="M625" s="256"/>
      <c r="N625" s="257"/>
      <c r="O625" s="257"/>
      <c r="P625" s="257"/>
      <c r="Q625" s="257"/>
      <c r="R625" s="257"/>
      <c r="S625" s="257"/>
      <c r="T625" s="258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9" t="s">
        <v>150</v>
      </c>
      <c r="AU625" s="259" t="s">
        <v>88</v>
      </c>
      <c r="AV625" s="14" t="s">
        <v>88</v>
      </c>
      <c r="AW625" s="14" t="s">
        <v>36</v>
      </c>
      <c r="AX625" s="14" t="s">
        <v>21</v>
      </c>
      <c r="AY625" s="259" t="s">
        <v>137</v>
      </c>
    </row>
    <row r="626" s="2" customFormat="1" ht="24.15" customHeight="1">
      <c r="A626" s="39"/>
      <c r="B626" s="40"/>
      <c r="C626" s="283" t="s">
        <v>851</v>
      </c>
      <c r="D626" s="283" t="s">
        <v>320</v>
      </c>
      <c r="E626" s="284" t="s">
        <v>852</v>
      </c>
      <c r="F626" s="285" t="s">
        <v>853</v>
      </c>
      <c r="G626" s="286" t="s">
        <v>155</v>
      </c>
      <c r="H626" s="287">
        <v>8</v>
      </c>
      <c r="I626" s="288"/>
      <c r="J626" s="289">
        <f>ROUND(I626*H626,2)</f>
        <v>0</v>
      </c>
      <c r="K626" s="285" t="s">
        <v>143</v>
      </c>
      <c r="L626" s="290"/>
      <c r="M626" s="291" t="s">
        <v>1</v>
      </c>
      <c r="N626" s="292" t="s">
        <v>44</v>
      </c>
      <c r="O626" s="92"/>
      <c r="P626" s="228">
        <f>O626*H626</f>
        <v>0</v>
      </c>
      <c r="Q626" s="228">
        <v>0.010999999999999999</v>
      </c>
      <c r="R626" s="228">
        <f>Q626*H626</f>
        <v>0.087999999999999995</v>
      </c>
      <c r="S626" s="228">
        <v>0</v>
      </c>
      <c r="T626" s="229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0" t="s">
        <v>359</v>
      </c>
      <c r="AT626" s="230" t="s">
        <v>320</v>
      </c>
      <c r="AU626" s="230" t="s">
        <v>88</v>
      </c>
      <c r="AY626" s="18" t="s">
        <v>137</v>
      </c>
      <c r="BE626" s="231">
        <f>IF(N626="základní",J626,0)</f>
        <v>0</v>
      </c>
      <c r="BF626" s="231">
        <f>IF(N626="snížená",J626,0)</f>
        <v>0</v>
      </c>
      <c r="BG626" s="231">
        <f>IF(N626="zákl. přenesená",J626,0)</f>
        <v>0</v>
      </c>
      <c r="BH626" s="231">
        <f>IF(N626="sníž. přenesená",J626,0)</f>
        <v>0</v>
      </c>
      <c r="BI626" s="231">
        <f>IF(N626="nulová",J626,0)</f>
        <v>0</v>
      </c>
      <c r="BJ626" s="18" t="s">
        <v>21</v>
      </c>
      <c r="BK626" s="231">
        <f>ROUND(I626*H626,2)</f>
        <v>0</v>
      </c>
      <c r="BL626" s="18" t="s">
        <v>359</v>
      </c>
      <c r="BM626" s="230" t="s">
        <v>854</v>
      </c>
    </row>
    <row r="627" s="2" customFormat="1">
      <c r="A627" s="39"/>
      <c r="B627" s="40"/>
      <c r="C627" s="41"/>
      <c r="D627" s="232" t="s">
        <v>146</v>
      </c>
      <c r="E627" s="41"/>
      <c r="F627" s="233" t="s">
        <v>855</v>
      </c>
      <c r="G627" s="41"/>
      <c r="H627" s="41"/>
      <c r="I627" s="234"/>
      <c r="J627" s="41"/>
      <c r="K627" s="41"/>
      <c r="L627" s="45"/>
      <c r="M627" s="235"/>
      <c r="N627" s="236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146</v>
      </c>
      <c r="AU627" s="18" t="s">
        <v>88</v>
      </c>
    </row>
    <row r="628" s="14" customFormat="1">
      <c r="A628" s="14"/>
      <c r="B628" s="249"/>
      <c r="C628" s="250"/>
      <c r="D628" s="232" t="s">
        <v>150</v>
      </c>
      <c r="E628" s="251" t="s">
        <v>1</v>
      </c>
      <c r="F628" s="252" t="s">
        <v>856</v>
      </c>
      <c r="G628" s="250"/>
      <c r="H628" s="253">
        <v>4</v>
      </c>
      <c r="I628" s="254"/>
      <c r="J628" s="250"/>
      <c r="K628" s="250"/>
      <c r="L628" s="255"/>
      <c r="M628" s="256"/>
      <c r="N628" s="257"/>
      <c r="O628" s="257"/>
      <c r="P628" s="257"/>
      <c r="Q628" s="257"/>
      <c r="R628" s="257"/>
      <c r="S628" s="257"/>
      <c r="T628" s="258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9" t="s">
        <v>150</v>
      </c>
      <c r="AU628" s="259" t="s">
        <v>88</v>
      </c>
      <c r="AV628" s="14" t="s">
        <v>88</v>
      </c>
      <c r="AW628" s="14" t="s">
        <v>36</v>
      </c>
      <c r="AX628" s="14" t="s">
        <v>79</v>
      </c>
      <c r="AY628" s="259" t="s">
        <v>137</v>
      </c>
    </row>
    <row r="629" s="14" customFormat="1">
      <c r="A629" s="14"/>
      <c r="B629" s="249"/>
      <c r="C629" s="250"/>
      <c r="D629" s="232" t="s">
        <v>150</v>
      </c>
      <c r="E629" s="251" t="s">
        <v>1</v>
      </c>
      <c r="F629" s="252" t="s">
        <v>857</v>
      </c>
      <c r="G629" s="250"/>
      <c r="H629" s="253">
        <v>4</v>
      </c>
      <c r="I629" s="254"/>
      <c r="J629" s="250"/>
      <c r="K629" s="250"/>
      <c r="L629" s="255"/>
      <c r="M629" s="256"/>
      <c r="N629" s="257"/>
      <c r="O629" s="257"/>
      <c r="P629" s="257"/>
      <c r="Q629" s="257"/>
      <c r="R629" s="257"/>
      <c r="S629" s="257"/>
      <c r="T629" s="258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9" t="s">
        <v>150</v>
      </c>
      <c r="AU629" s="259" t="s">
        <v>88</v>
      </c>
      <c r="AV629" s="14" t="s">
        <v>88</v>
      </c>
      <c r="AW629" s="14" t="s">
        <v>36</v>
      </c>
      <c r="AX629" s="14" t="s">
        <v>79</v>
      </c>
      <c r="AY629" s="259" t="s">
        <v>137</v>
      </c>
    </row>
    <row r="630" s="15" customFormat="1">
      <c r="A630" s="15"/>
      <c r="B630" s="260"/>
      <c r="C630" s="261"/>
      <c r="D630" s="232" t="s">
        <v>150</v>
      </c>
      <c r="E630" s="262" t="s">
        <v>1</v>
      </c>
      <c r="F630" s="263" t="s">
        <v>218</v>
      </c>
      <c r="G630" s="261"/>
      <c r="H630" s="264">
        <v>8</v>
      </c>
      <c r="I630" s="265"/>
      <c r="J630" s="261"/>
      <c r="K630" s="261"/>
      <c r="L630" s="266"/>
      <c r="M630" s="267"/>
      <c r="N630" s="268"/>
      <c r="O630" s="268"/>
      <c r="P630" s="268"/>
      <c r="Q630" s="268"/>
      <c r="R630" s="268"/>
      <c r="S630" s="268"/>
      <c r="T630" s="269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70" t="s">
        <v>150</v>
      </c>
      <c r="AU630" s="270" t="s">
        <v>88</v>
      </c>
      <c r="AV630" s="15" t="s">
        <v>144</v>
      </c>
      <c r="AW630" s="15" t="s">
        <v>36</v>
      </c>
      <c r="AX630" s="15" t="s">
        <v>21</v>
      </c>
      <c r="AY630" s="270" t="s">
        <v>137</v>
      </c>
    </row>
    <row r="631" s="2" customFormat="1" ht="16.5" customHeight="1">
      <c r="A631" s="39"/>
      <c r="B631" s="40"/>
      <c r="C631" s="283" t="s">
        <v>858</v>
      </c>
      <c r="D631" s="283" t="s">
        <v>320</v>
      </c>
      <c r="E631" s="284" t="s">
        <v>859</v>
      </c>
      <c r="F631" s="285" t="s">
        <v>860</v>
      </c>
      <c r="G631" s="286" t="s">
        <v>155</v>
      </c>
      <c r="H631" s="287">
        <v>3</v>
      </c>
      <c r="I631" s="288"/>
      <c r="J631" s="289">
        <f>ROUND(I631*H631,2)</f>
        <v>0</v>
      </c>
      <c r="K631" s="285" t="s">
        <v>143</v>
      </c>
      <c r="L631" s="290"/>
      <c r="M631" s="291" t="s">
        <v>1</v>
      </c>
      <c r="N631" s="292" t="s">
        <v>44</v>
      </c>
      <c r="O631" s="92"/>
      <c r="P631" s="228">
        <f>O631*H631</f>
        <v>0</v>
      </c>
      <c r="Q631" s="228">
        <v>0.0050000000000000001</v>
      </c>
      <c r="R631" s="228">
        <f>Q631*H631</f>
        <v>0.014999999999999999</v>
      </c>
      <c r="S631" s="228">
        <v>0</v>
      </c>
      <c r="T631" s="229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0" t="s">
        <v>359</v>
      </c>
      <c r="AT631" s="230" t="s">
        <v>320</v>
      </c>
      <c r="AU631" s="230" t="s">
        <v>88</v>
      </c>
      <c r="AY631" s="18" t="s">
        <v>137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8" t="s">
        <v>21</v>
      </c>
      <c r="BK631" s="231">
        <f>ROUND(I631*H631,2)</f>
        <v>0</v>
      </c>
      <c r="BL631" s="18" t="s">
        <v>359</v>
      </c>
      <c r="BM631" s="230" t="s">
        <v>861</v>
      </c>
    </row>
    <row r="632" s="2" customFormat="1">
      <c r="A632" s="39"/>
      <c r="B632" s="40"/>
      <c r="C632" s="41"/>
      <c r="D632" s="232" t="s">
        <v>146</v>
      </c>
      <c r="E632" s="41"/>
      <c r="F632" s="233" t="s">
        <v>860</v>
      </c>
      <c r="G632" s="41"/>
      <c r="H632" s="41"/>
      <c r="I632" s="234"/>
      <c r="J632" s="41"/>
      <c r="K632" s="41"/>
      <c r="L632" s="45"/>
      <c r="M632" s="235"/>
      <c r="N632" s="236"/>
      <c r="O632" s="92"/>
      <c r="P632" s="92"/>
      <c r="Q632" s="92"/>
      <c r="R632" s="92"/>
      <c r="S632" s="92"/>
      <c r="T632" s="93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146</v>
      </c>
      <c r="AU632" s="18" t="s">
        <v>88</v>
      </c>
    </row>
    <row r="633" s="14" customFormat="1">
      <c r="A633" s="14"/>
      <c r="B633" s="249"/>
      <c r="C633" s="250"/>
      <c r="D633" s="232" t="s">
        <v>150</v>
      </c>
      <c r="E633" s="251" t="s">
        <v>1</v>
      </c>
      <c r="F633" s="252" t="s">
        <v>862</v>
      </c>
      <c r="G633" s="250"/>
      <c r="H633" s="253">
        <v>3</v>
      </c>
      <c r="I633" s="254"/>
      <c r="J633" s="250"/>
      <c r="K633" s="250"/>
      <c r="L633" s="255"/>
      <c r="M633" s="256"/>
      <c r="N633" s="257"/>
      <c r="O633" s="257"/>
      <c r="P633" s="257"/>
      <c r="Q633" s="257"/>
      <c r="R633" s="257"/>
      <c r="S633" s="257"/>
      <c r="T633" s="25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9" t="s">
        <v>150</v>
      </c>
      <c r="AU633" s="259" t="s">
        <v>88</v>
      </c>
      <c r="AV633" s="14" t="s">
        <v>88</v>
      </c>
      <c r="AW633" s="14" t="s">
        <v>36</v>
      </c>
      <c r="AX633" s="14" t="s">
        <v>21</v>
      </c>
      <c r="AY633" s="259" t="s">
        <v>137</v>
      </c>
    </row>
    <row r="634" s="2" customFormat="1" ht="16.5" customHeight="1">
      <c r="A634" s="39"/>
      <c r="B634" s="40"/>
      <c r="C634" s="283" t="s">
        <v>863</v>
      </c>
      <c r="D634" s="283" t="s">
        <v>320</v>
      </c>
      <c r="E634" s="284" t="s">
        <v>864</v>
      </c>
      <c r="F634" s="285" t="s">
        <v>865</v>
      </c>
      <c r="G634" s="286" t="s">
        <v>155</v>
      </c>
      <c r="H634" s="287">
        <v>2</v>
      </c>
      <c r="I634" s="288"/>
      <c r="J634" s="289">
        <f>ROUND(I634*H634,2)</f>
        <v>0</v>
      </c>
      <c r="K634" s="285" t="s">
        <v>143</v>
      </c>
      <c r="L634" s="290"/>
      <c r="M634" s="291" t="s">
        <v>1</v>
      </c>
      <c r="N634" s="292" t="s">
        <v>44</v>
      </c>
      <c r="O634" s="92"/>
      <c r="P634" s="228">
        <f>O634*H634</f>
        <v>0</v>
      </c>
      <c r="Q634" s="228">
        <v>0.0040000000000000001</v>
      </c>
      <c r="R634" s="228">
        <f>Q634*H634</f>
        <v>0.0080000000000000002</v>
      </c>
      <c r="S634" s="228">
        <v>0</v>
      </c>
      <c r="T634" s="229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0" t="s">
        <v>195</v>
      </c>
      <c r="AT634" s="230" t="s">
        <v>320</v>
      </c>
      <c r="AU634" s="230" t="s">
        <v>88</v>
      </c>
      <c r="AY634" s="18" t="s">
        <v>137</v>
      </c>
      <c r="BE634" s="231">
        <f>IF(N634="základní",J634,0)</f>
        <v>0</v>
      </c>
      <c r="BF634" s="231">
        <f>IF(N634="snížená",J634,0)</f>
        <v>0</v>
      </c>
      <c r="BG634" s="231">
        <f>IF(N634="zákl. přenesená",J634,0)</f>
        <v>0</v>
      </c>
      <c r="BH634" s="231">
        <f>IF(N634="sníž. přenesená",J634,0)</f>
        <v>0</v>
      </c>
      <c r="BI634" s="231">
        <f>IF(N634="nulová",J634,0)</f>
        <v>0</v>
      </c>
      <c r="BJ634" s="18" t="s">
        <v>21</v>
      </c>
      <c r="BK634" s="231">
        <f>ROUND(I634*H634,2)</f>
        <v>0</v>
      </c>
      <c r="BL634" s="18" t="s">
        <v>144</v>
      </c>
      <c r="BM634" s="230" t="s">
        <v>866</v>
      </c>
    </row>
    <row r="635" s="2" customFormat="1">
      <c r="A635" s="39"/>
      <c r="B635" s="40"/>
      <c r="C635" s="41"/>
      <c r="D635" s="232" t="s">
        <v>146</v>
      </c>
      <c r="E635" s="41"/>
      <c r="F635" s="233" t="s">
        <v>867</v>
      </c>
      <c r="G635" s="41"/>
      <c r="H635" s="41"/>
      <c r="I635" s="234"/>
      <c r="J635" s="41"/>
      <c r="K635" s="41"/>
      <c r="L635" s="45"/>
      <c r="M635" s="235"/>
      <c r="N635" s="236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146</v>
      </c>
      <c r="AU635" s="18" t="s">
        <v>88</v>
      </c>
    </row>
    <row r="636" s="14" customFormat="1">
      <c r="A636" s="14"/>
      <c r="B636" s="249"/>
      <c r="C636" s="250"/>
      <c r="D636" s="232" t="s">
        <v>150</v>
      </c>
      <c r="E636" s="251" t="s">
        <v>1</v>
      </c>
      <c r="F636" s="252" t="s">
        <v>868</v>
      </c>
      <c r="G636" s="250"/>
      <c r="H636" s="253">
        <v>2</v>
      </c>
      <c r="I636" s="254"/>
      <c r="J636" s="250"/>
      <c r="K636" s="250"/>
      <c r="L636" s="255"/>
      <c r="M636" s="256"/>
      <c r="N636" s="257"/>
      <c r="O636" s="257"/>
      <c r="P636" s="257"/>
      <c r="Q636" s="257"/>
      <c r="R636" s="257"/>
      <c r="S636" s="257"/>
      <c r="T636" s="258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9" t="s">
        <v>150</v>
      </c>
      <c r="AU636" s="259" t="s">
        <v>88</v>
      </c>
      <c r="AV636" s="14" t="s">
        <v>88</v>
      </c>
      <c r="AW636" s="14" t="s">
        <v>36</v>
      </c>
      <c r="AX636" s="14" t="s">
        <v>21</v>
      </c>
      <c r="AY636" s="259" t="s">
        <v>137</v>
      </c>
    </row>
    <row r="637" s="2" customFormat="1" ht="16.5" customHeight="1">
      <c r="A637" s="39"/>
      <c r="B637" s="40"/>
      <c r="C637" s="283" t="s">
        <v>869</v>
      </c>
      <c r="D637" s="283" t="s">
        <v>320</v>
      </c>
      <c r="E637" s="284" t="s">
        <v>847</v>
      </c>
      <c r="F637" s="285" t="s">
        <v>848</v>
      </c>
      <c r="G637" s="286" t="s">
        <v>155</v>
      </c>
      <c r="H637" s="287">
        <v>1</v>
      </c>
      <c r="I637" s="288"/>
      <c r="J637" s="289">
        <f>ROUND(I637*H637,2)</f>
        <v>0</v>
      </c>
      <c r="K637" s="285" t="s">
        <v>143</v>
      </c>
      <c r="L637" s="290"/>
      <c r="M637" s="291" t="s">
        <v>1</v>
      </c>
      <c r="N637" s="292" t="s">
        <v>44</v>
      </c>
      <c r="O637" s="92"/>
      <c r="P637" s="228">
        <f>O637*H637</f>
        <v>0</v>
      </c>
      <c r="Q637" s="228">
        <v>0.0012999999999999999</v>
      </c>
      <c r="R637" s="228">
        <f>Q637*H637</f>
        <v>0.0012999999999999999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359</v>
      </c>
      <c r="AT637" s="230" t="s">
        <v>320</v>
      </c>
      <c r="AU637" s="230" t="s">
        <v>88</v>
      </c>
      <c r="AY637" s="18" t="s">
        <v>137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21</v>
      </c>
      <c r="BK637" s="231">
        <f>ROUND(I637*H637,2)</f>
        <v>0</v>
      </c>
      <c r="BL637" s="18" t="s">
        <v>359</v>
      </c>
      <c r="BM637" s="230" t="s">
        <v>870</v>
      </c>
    </row>
    <row r="638" s="2" customFormat="1">
      <c r="A638" s="39"/>
      <c r="B638" s="40"/>
      <c r="C638" s="41"/>
      <c r="D638" s="232" t="s">
        <v>146</v>
      </c>
      <c r="E638" s="41"/>
      <c r="F638" s="233" t="s">
        <v>848</v>
      </c>
      <c r="G638" s="41"/>
      <c r="H638" s="41"/>
      <c r="I638" s="234"/>
      <c r="J638" s="41"/>
      <c r="K638" s="41"/>
      <c r="L638" s="45"/>
      <c r="M638" s="235"/>
      <c r="N638" s="236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146</v>
      </c>
      <c r="AU638" s="18" t="s">
        <v>88</v>
      </c>
    </row>
    <row r="639" s="14" customFormat="1">
      <c r="A639" s="14"/>
      <c r="B639" s="249"/>
      <c r="C639" s="250"/>
      <c r="D639" s="232" t="s">
        <v>150</v>
      </c>
      <c r="E639" s="251" t="s">
        <v>1</v>
      </c>
      <c r="F639" s="252" t="s">
        <v>850</v>
      </c>
      <c r="G639" s="250"/>
      <c r="H639" s="253">
        <v>1</v>
      </c>
      <c r="I639" s="254"/>
      <c r="J639" s="250"/>
      <c r="K639" s="250"/>
      <c r="L639" s="255"/>
      <c r="M639" s="256"/>
      <c r="N639" s="257"/>
      <c r="O639" s="257"/>
      <c r="P639" s="257"/>
      <c r="Q639" s="257"/>
      <c r="R639" s="257"/>
      <c r="S639" s="257"/>
      <c r="T639" s="258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9" t="s">
        <v>150</v>
      </c>
      <c r="AU639" s="259" t="s">
        <v>88</v>
      </c>
      <c r="AV639" s="14" t="s">
        <v>88</v>
      </c>
      <c r="AW639" s="14" t="s">
        <v>36</v>
      </c>
      <c r="AX639" s="14" t="s">
        <v>21</v>
      </c>
      <c r="AY639" s="259" t="s">
        <v>137</v>
      </c>
    </row>
    <row r="640" s="2" customFormat="1" ht="24.15" customHeight="1">
      <c r="A640" s="39"/>
      <c r="B640" s="40"/>
      <c r="C640" s="283" t="s">
        <v>871</v>
      </c>
      <c r="D640" s="283" t="s">
        <v>320</v>
      </c>
      <c r="E640" s="284" t="s">
        <v>872</v>
      </c>
      <c r="F640" s="285" t="s">
        <v>873</v>
      </c>
      <c r="G640" s="286" t="s">
        <v>155</v>
      </c>
      <c r="H640" s="287">
        <v>1</v>
      </c>
      <c r="I640" s="288"/>
      <c r="J640" s="289">
        <f>ROUND(I640*H640,2)</f>
        <v>0</v>
      </c>
      <c r="K640" s="285" t="s">
        <v>143</v>
      </c>
      <c r="L640" s="290"/>
      <c r="M640" s="291" t="s">
        <v>1</v>
      </c>
      <c r="N640" s="292" t="s">
        <v>44</v>
      </c>
      <c r="O640" s="92"/>
      <c r="P640" s="228">
        <f>O640*H640</f>
        <v>0</v>
      </c>
      <c r="Q640" s="228">
        <v>0.0025000000000000001</v>
      </c>
      <c r="R640" s="228">
        <f>Q640*H640</f>
        <v>0.0025000000000000001</v>
      </c>
      <c r="S640" s="228">
        <v>0</v>
      </c>
      <c r="T640" s="229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0" t="s">
        <v>359</v>
      </c>
      <c r="AT640" s="230" t="s">
        <v>320</v>
      </c>
      <c r="AU640" s="230" t="s">
        <v>88</v>
      </c>
      <c r="AY640" s="18" t="s">
        <v>137</v>
      </c>
      <c r="BE640" s="231">
        <f>IF(N640="základní",J640,0)</f>
        <v>0</v>
      </c>
      <c r="BF640" s="231">
        <f>IF(N640="snížená",J640,0)</f>
        <v>0</v>
      </c>
      <c r="BG640" s="231">
        <f>IF(N640="zákl. přenesená",J640,0)</f>
        <v>0</v>
      </c>
      <c r="BH640" s="231">
        <f>IF(N640="sníž. přenesená",J640,0)</f>
        <v>0</v>
      </c>
      <c r="BI640" s="231">
        <f>IF(N640="nulová",J640,0)</f>
        <v>0</v>
      </c>
      <c r="BJ640" s="18" t="s">
        <v>21</v>
      </c>
      <c r="BK640" s="231">
        <f>ROUND(I640*H640,2)</f>
        <v>0</v>
      </c>
      <c r="BL640" s="18" t="s">
        <v>359</v>
      </c>
      <c r="BM640" s="230" t="s">
        <v>874</v>
      </c>
    </row>
    <row r="641" s="2" customFormat="1">
      <c r="A641" s="39"/>
      <c r="B641" s="40"/>
      <c r="C641" s="41"/>
      <c r="D641" s="232" t="s">
        <v>146</v>
      </c>
      <c r="E641" s="41"/>
      <c r="F641" s="233" t="s">
        <v>875</v>
      </c>
      <c r="G641" s="41"/>
      <c r="H641" s="41"/>
      <c r="I641" s="234"/>
      <c r="J641" s="41"/>
      <c r="K641" s="41"/>
      <c r="L641" s="45"/>
      <c r="M641" s="235"/>
      <c r="N641" s="236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146</v>
      </c>
      <c r="AU641" s="18" t="s">
        <v>88</v>
      </c>
    </row>
    <row r="642" s="14" customFormat="1">
      <c r="A642" s="14"/>
      <c r="B642" s="249"/>
      <c r="C642" s="250"/>
      <c r="D642" s="232" t="s">
        <v>150</v>
      </c>
      <c r="E642" s="251" t="s">
        <v>1</v>
      </c>
      <c r="F642" s="252" t="s">
        <v>876</v>
      </c>
      <c r="G642" s="250"/>
      <c r="H642" s="253">
        <v>1</v>
      </c>
      <c r="I642" s="254"/>
      <c r="J642" s="250"/>
      <c r="K642" s="250"/>
      <c r="L642" s="255"/>
      <c r="M642" s="256"/>
      <c r="N642" s="257"/>
      <c r="O642" s="257"/>
      <c r="P642" s="257"/>
      <c r="Q642" s="257"/>
      <c r="R642" s="257"/>
      <c r="S642" s="257"/>
      <c r="T642" s="258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9" t="s">
        <v>150</v>
      </c>
      <c r="AU642" s="259" t="s">
        <v>88</v>
      </c>
      <c r="AV642" s="14" t="s">
        <v>88</v>
      </c>
      <c r="AW642" s="14" t="s">
        <v>36</v>
      </c>
      <c r="AX642" s="14" t="s">
        <v>21</v>
      </c>
      <c r="AY642" s="259" t="s">
        <v>137</v>
      </c>
    </row>
    <row r="643" s="2" customFormat="1" ht="16.5" customHeight="1">
      <c r="A643" s="39"/>
      <c r="B643" s="40"/>
      <c r="C643" s="219" t="s">
        <v>877</v>
      </c>
      <c r="D643" s="219" t="s">
        <v>139</v>
      </c>
      <c r="E643" s="220" t="s">
        <v>878</v>
      </c>
      <c r="F643" s="221" t="s">
        <v>879</v>
      </c>
      <c r="G643" s="222" t="s">
        <v>155</v>
      </c>
      <c r="H643" s="223">
        <v>2</v>
      </c>
      <c r="I643" s="224"/>
      <c r="J643" s="225">
        <f>ROUND(I643*H643,2)</f>
        <v>0</v>
      </c>
      <c r="K643" s="221" t="s">
        <v>1</v>
      </c>
      <c r="L643" s="45"/>
      <c r="M643" s="226" t="s">
        <v>1</v>
      </c>
      <c r="N643" s="227" t="s">
        <v>44</v>
      </c>
      <c r="O643" s="92"/>
      <c r="P643" s="228">
        <f>O643*H643</f>
        <v>0</v>
      </c>
      <c r="Q643" s="228">
        <v>0</v>
      </c>
      <c r="R643" s="228">
        <f>Q643*H643</f>
        <v>0</v>
      </c>
      <c r="S643" s="228">
        <v>0</v>
      </c>
      <c r="T643" s="229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0" t="s">
        <v>144</v>
      </c>
      <c r="AT643" s="230" t="s">
        <v>139</v>
      </c>
      <c r="AU643" s="230" t="s">
        <v>88</v>
      </c>
      <c r="AY643" s="18" t="s">
        <v>137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18" t="s">
        <v>21</v>
      </c>
      <c r="BK643" s="231">
        <f>ROUND(I643*H643,2)</f>
        <v>0</v>
      </c>
      <c r="BL643" s="18" t="s">
        <v>144</v>
      </c>
      <c r="BM643" s="230" t="s">
        <v>880</v>
      </c>
    </row>
    <row r="644" s="2" customFormat="1">
      <c r="A644" s="39"/>
      <c r="B644" s="40"/>
      <c r="C644" s="41"/>
      <c r="D644" s="232" t="s">
        <v>146</v>
      </c>
      <c r="E644" s="41"/>
      <c r="F644" s="233" t="s">
        <v>879</v>
      </c>
      <c r="G644" s="41"/>
      <c r="H644" s="41"/>
      <c r="I644" s="234"/>
      <c r="J644" s="41"/>
      <c r="K644" s="41"/>
      <c r="L644" s="45"/>
      <c r="M644" s="235"/>
      <c r="N644" s="236"/>
      <c r="O644" s="92"/>
      <c r="P644" s="92"/>
      <c r="Q644" s="92"/>
      <c r="R644" s="92"/>
      <c r="S644" s="92"/>
      <c r="T644" s="93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146</v>
      </c>
      <c r="AU644" s="18" t="s">
        <v>88</v>
      </c>
    </row>
    <row r="645" s="13" customFormat="1">
      <c r="A645" s="13"/>
      <c r="B645" s="239"/>
      <c r="C645" s="240"/>
      <c r="D645" s="232" t="s">
        <v>150</v>
      </c>
      <c r="E645" s="241" t="s">
        <v>1</v>
      </c>
      <c r="F645" s="242" t="s">
        <v>881</v>
      </c>
      <c r="G645" s="240"/>
      <c r="H645" s="241" t="s">
        <v>1</v>
      </c>
      <c r="I645" s="243"/>
      <c r="J645" s="240"/>
      <c r="K645" s="240"/>
      <c r="L645" s="244"/>
      <c r="M645" s="245"/>
      <c r="N645" s="246"/>
      <c r="O645" s="246"/>
      <c r="P645" s="246"/>
      <c r="Q645" s="246"/>
      <c r="R645" s="246"/>
      <c r="S645" s="246"/>
      <c r="T645" s="247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8" t="s">
        <v>150</v>
      </c>
      <c r="AU645" s="248" t="s">
        <v>88</v>
      </c>
      <c r="AV645" s="13" t="s">
        <v>21</v>
      </c>
      <c r="AW645" s="13" t="s">
        <v>36</v>
      </c>
      <c r="AX645" s="13" t="s">
        <v>79</v>
      </c>
      <c r="AY645" s="248" t="s">
        <v>137</v>
      </c>
    </row>
    <row r="646" s="14" customFormat="1">
      <c r="A646" s="14"/>
      <c r="B646" s="249"/>
      <c r="C646" s="250"/>
      <c r="D646" s="232" t="s">
        <v>150</v>
      </c>
      <c r="E646" s="251" t="s">
        <v>1</v>
      </c>
      <c r="F646" s="252" t="s">
        <v>741</v>
      </c>
      <c r="G646" s="250"/>
      <c r="H646" s="253">
        <v>2</v>
      </c>
      <c r="I646" s="254"/>
      <c r="J646" s="250"/>
      <c r="K646" s="250"/>
      <c r="L646" s="255"/>
      <c r="M646" s="256"/>
      <c r="N646" s="257"/>
      <c r="O646" s="257"/>
      <c r="P646" s="257"/>
      <c r="Q646" s="257"/>
      <c r="R646" s="257"/>
      <c r="S646" s="257"/>
      <c r="T646" s="258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9" t="s">
        <v>150</v>
      </c>
      <c r="AU646" s="259" t="s">
        <v>88</v>
      </c>
      <c r="AV646" s="14" t="s">
        <v>88</v>
      </c>
      <c r="AW646" s="14" t="s">
        <v>36</v>
      </c>
      <c r="AX646" s="14" t="s">
        <v>21</v>
      </c>
      <c r="AY646" s="259" t="s">
        <v>137</v>
      </c>
    </row>
    <row r="647" s="2" customFormat="1" ht="16.5" customHeight="1">
      <c r="A647" s="39"/>
      <c r="B647" s="40"/>
      <c r="C647" s="219" t="s">
        <v>882</v>
      </c>
      <c r="D647" s="219" t="s">
        <v>139</v>
      </c>
      <c r="E647" s="220" t="s">
        <v>883</v>
      </c>
      <c r="F647" s="221" t="s">
        <v>884</v>
      </c>
      <c r="G647" s="222" t="s">
        <v>290</v>
      </c>
      <c r="H647" s="223">
        <v>1</v>
      </c>
      <c r="I647" s="224"/>
      <c r="J647" s="225">
        <f>ROUND(I647*H647,2)</f>
        <v>0</v>
      </c>
      <c r="K647" s="221" t="s">
        <v>1</v>
      </c>
      <c r="L647" s="45"/>
      <c r="M647" s="226" t="s">
        <v>1</v>
      </c>
      <c r="N647" s="227" t="s">
        <v>44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144</v>
      </c>
      <c r="AT647" s="230" t="s">
        <v>139</v>
      </c>
      <c r="AU647" s="230" t="s">
        <v>88</v>
      </c>
      <c r="AY647" s="18" t="s">
        <v>137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21</v>
      </c>
      <c r="BK647" s="231">
        <f>ROUND(I647*H647,2)</f>
        <v>0</v>
      </c>
      <c r="BL647" s="18" t="s">
        <v>144</v>
      </c>
      <c r="BM647" s="230" t="s">
        <v>885</v>
      </c>
    </row>
    <row r="648" s="2" customFormat="1">
      <c r="A648" s="39"/>
      <c r="B648" s="40"/>
      <c r="C648" s="41"/>
      <c r="D648" s="232" t="s">
        <v>146</v>
      </c>
      <c r="E648" s="41"/>
      <c r="F648" s="233" t="s">
        <v>884</v>
      </c>
      <c r="G648" s="41"/>
      <c r="H648" s="41"/>
      <c r="I648" s="234"/>
      <c r="J648" s="41"/>
      <c r="K648" s="41"/>
      <c r="L648" s="45"/>
      <c r="M648" s="235"/>
      <c r="N648" s="236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146</v>
      </c>
      <c r="AU648" s="18" t="s">
        <v>88</v>
      </c>
    </row>
    <row r="649" s="2" customFormat="1" ht="24.15" customHeight="1">
      <c r="A649" s="39"/>
      <c r="B649" s="40"/>
      <c r="C649" s="219" t="s">
        <v>886</v>
      </c>
      <c r="D649" s="219" t="s">
        <v>139</v>
      </c>
      <c r="E649" s="220" t="s">
        <v>887</v>
      </c>
      <c r="F649" s="221" t="s">
        <v>888</v>
      </c>
      <c r="G649" s="222" t="s">
        <v>155</v>
      </c>
      <c r="H649" s="223">
        <v>34</v>
      </c>
      <c r="I649" s="224"/>
      <c r="J649" s="225">
        <f>ROUND(I649*H649,2)</f>
        <v>0</v>
      </c>
      <c r="K649" s="221" t="s">
        <v>143</v>
      </c>
      <c r="L649" s="45"/>
      <c r="M649" s="226" t="s">
        <v>1</v>
      </c>
      <c r="N649" s="227" t="s">
        <v>44</v>
      </c>
      <c r="O649" s="92"/>
      <c r="P649" s="228">
        <f>O649*H649</f>
        <v>0</v>
      </c>
      <c r="Q649" s="228">
        <v>0.10940999999999999</v>
      </c>
      <c r="R649" s="228">
        <f>Q649*H649</f>
        <v>3.7199399999999998</v>
      </c>
      <c r="S649" s="228">
        <v>0</v>
      </c>
      <c r="T649" s="229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0" t="s">
        <v>144</v>
      </c>
      <c r="AT649" s="230" t="s">
        <v>139</v>
      </c>
      <c r="AU649" s="230" t="s">
        <v>88</v>
      </c>
      <c r="AY649" s="18" t="s">
        <v>137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8" t="s">
        <v>21</v>
      </c>
      <c r="BK649" s="231">
        <f>ROUND(I649*H649,2)</f>
        <v>0</v>
      </c>
      <c r="BL649" s="18" t="s">
        <v>144</v>
      </c>
      <c r="BM649" s="230" t="s">
        <v>889</v>
      </c>
    </row>
    <row r="650" s="2" customFormat="1">
      <c r="A650" s="39"/>
      <c r="B650" s="40"/>
      <c r="C650" s="41"/>
      <c r="D650" s="232" t="s">
        <v>146</v>
      </c>
      <c r="E650" s="41"/>
      <c r="F650" s="233" t="s">
        <v>890</v>
      </c>
      <c r="G650" s="41"/>
      <c r="H650" s="41"/>
      <c r="I650" s="234"/>
      <c r="J650" s="41"/>
      <c r="K650" s="41"/>
      <c r="L650" s="45"/>
      <c r="M650" s="235"/>
      <c r="N650" s="236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146</v>
      </c>
      <c r="AU650" s="18" t="s">
        <v>88</v>
      </c>
    </row>
    <row r="651" s="2" customFormat="1">
      <c r="A651" s="39"/>
      <c r="B651" s="40"/>
      <c r="C651" s="41"/>
      <c r="D651" s="237" t="s">
        <v>148</v>
      </c>
      <c r="E651" s="41"/>
      <c r="F651" s="238" t="s">
        <v>891</v>
      </c>
      <c r="G651" s="41"/>
      <c r="H651" s="41"/>
      <c r="I651" s="234"/>
      <c r="J651" s="41"/>
      <c r="K651" s="41"/>
      <c r="L651" s="45"/>
      <c r="M651" s="235"/>
      <c r="N651" s="236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148</v>
      </c>
      <c r="AU651" s="18" t="s">
        <v>88</v>
      </c>
    </row>
    <row r="652" s="14" customFormat="1">
      <c r="A652" s="14"/>
      <c r="B652" s="249"/>
      <c r="C652" s="250"/>
      <c r="D652" s="232" t="s">
        <v>150</v>
      </c>
      <c r="E652" s="251" t="s">
        <v>1</v>
      </c>
      <c r="F652" s="252" t="s">
        <v>892</v>
      </c>
      <c r="G652" s="250"/>
      <c r="H652" s="253">
        <v>34</v>
      </c>
      <c r="I652" s="254"/>
      <c r="J652" s="250"/>
      <c r="K652" s="250"/>
      <c r="L652" s="255"/>
      <c r="M652" s="256"/>
      <c r="N652" s="257"/>
      <c r="O652" s="257"/>
      <c r="P652" s="257"/>
      <c r="Q652" s="257"/>
      <c r="R652" s="257"/>
      <c r="S652" s="257"/>
      <c r="T652" s="258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9" t="s">
        <v>150</v>
      </c>
      <c r="AU652" s="259" t="s">
        <v>88</v>
      </c>
      <c r="AV652" s="14" t="s">
        <v>88</v>
      </c>
      <c r="AW652" s="14" t="s">
        <v>36</v>
      </c>
      <c r="AX652" s="14" t="s">
        <v>21</v>
      </c>
      <c r="AY652" s="259" t="s">
        <v>137</v>
      </c>
    </row>
    <row r="653" s="2" customFormat="1" ht="21.75" customHeight="1">
      <c r="A653" s="39"/>
      <c r="B653" s="40"/>
      <c r="C653" s="283" t="s">
        <v>893</v>
      </c>
      <c r="D653" s="283" t="s">
        <v>320</v>
      </c>
      <c r="E653" s="284" t="s">
        <v>894</v>
      </c>
      <c r="F653" s="285" t="s">
        <v>895</v>
      </c>
      <c r="G653" s="286" t="s">
        <v>155</v>
      </c>
      <c r="H653" s="287">
        <v>34</v>
      </c>
      <c r="I653" s="288"/>
      <c r="J653" s="289">
        <f>ROUND(I653*H653,2)</f>
        <v>0</v>
      </c>
      <c r="K653" s="285" t="s">
        <v>143</v>
      </c>
      <c r="L653" s="290"/>
      <c r="M653" s="291" t="s">
        <v>1</v>
      </c>
      <c r="N653" s="292" t="s">
        <v>44</v>
      </c>
      <c r="O653" s="92"/>
      <c r="P653" s="228">
        <f>O653*H653</f>
        <v>0</v>
      </c>
      <c r="Q653" s="228">
        <v>0.0061000000000000004</v>
      </c>
      <c r="R653" s="228">
        <f>Q653*H653</f>
        <v>0.2074</v>
      </c>
      <c r="S653" s="228">
        <v>0</v>
      </c>
      <c r="T653" s="22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195</v>
      </c>
      <c r="AT653" s="230" t="s">
        <v>320</v>
      </c>
      <c r="AU653" s="230" t="s">
        <v>88</v>
      </c>
      <c r="AY653" s="18" t="s">
        <v>137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21</v>
      </c>
      <c r="BK653" s="231">
        <f>ROUND(I653*H653,2)</f>
        <v>0</v>
      </c>
      <c r="BL653" s="18" t="s">
        <v>144</v>
      </c>
      <c r="BM653" s="230" t="s">
        <v>896</v>
      </c>
    </row>
    <row r="654" s="2" customFormat="1">
      <c r="A654" s="39"/>
      <c r="B654" s="40"/>
      <c r="C654" s="41"/>
      <c r="D654" s="232" t="s">
        <v>146</v>
      </c>
      <c r="E654" s="41"/>
      <c r="F654" s="233" t="s">
        <v>895</v>
      </c>
      <c r="G654" s="41"/>
      <c r="H654" s="41"/>
      <c r="I654" s="234"/>
      <c r="J654" s="41"/>
      <c r="K654" s="41"/>
      <c r="L654" s="45"/>
      <c r="M654" s="235"/>
      <c r="N654" s="236"/>
      <c r="O654" s="92"/>
      <c r="P654" s="92"/>
      <c r="Q654" s="92"/>
      <c r="R654" s="92"/>
      <c r="S654" s="92"/>
      <c r="T654" s="93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146</v>
      </c>
      <c r="AU654" s="18" t="s">
        <v>88</v>
      </c>
    </row>
    <row r="655" s="2" customFormat="1" ht="24.15" customHeight="1">
      <c r="A655" s="39"/>
      <c r="B655" s="40"/>
      <c r="C655" s="219" t="s">
        <v>897</v>
      </c>
      <c r="D655" s="219" t="s">
        <v>139</v>
      </c>
      <c r="E655" s="220" t="s">
        <v>898</v>
      </c>
      <c r="F655" s="221" t="s">
        <v>899</v>
      </c>
      <c r="G655" s="222" t="s">
        <v>142</v>
      </c>
      <c r="H655" s="223">
        <v>3</v>
      </c>
      <c r="I655" s="224"/>
      <c r="J655" s="225">
        <f>ROUND(I655*H655,2)</f>
        <v>0</v>
      </c>
      <c r="K655" s="221" t="s">
        <v>143</v>
      </c>
      <c r="L655" s="45"/>
      <c r="M655" s="226" t="s">
        <v>1</v>
      </c>
      <c r="N655" s="227" t="s">
        <v>44</v>
      </c>
      <c r="O655" s="92"/>
      <c r="P655" s="228">
        <f>O655*H655</f>
        <v>0</v>
      </c>
      <c r="Q655" s="228">
        <v>0.0011999999999999999</v>
      </c>
      <c r="R655" s="228">
        <f>Q655*H655</f>
        <v>0.0035999999999999999</v>
      </c>
      <c r="S655" s="228">
        <v>0</v>
      </c>
      <c r="T655" s="229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0" t="s">
        <v>144</v>
      </c>
      <c r="AT655" s="230" t="s">
        <v>139</v>
      </c>
      <c r="AU655" s="230" t="s">
        <v>88</v>
      </c>
      <c r="AY655" s="18" t="s">
        <v>137</v>
      </c>
      <c r="BE655" s="231">
        <f>IF(N655="základní",J655,0)</f>
        <v>0</v>
      </c>
      <c r="BF655" s="231">
        <f>IF(N655="snížená",J655,0)</f>
        <v>0</v>
      </c>
      <c r="BG655" s="231">
        <f>IF(N655="zákl. přenesená",J655,0)</f>
        <v>0</v>
      </c>
      <c r="BH655" s="231">
        <f>IF(N655="sníž. přenesená",J655,0)</f>
        <v>0</v>
      </c>
      <c r="BI655" s="231">
        <f>IF(N655="nulová",J655,0)</f>
        <v>0</v>
      </c>
      <c r="BJ655" s="18" t="s">
        <v>21</v>
      </c>
      <c r="BK655" s="231">
        <f>ROUND(I655*H655,2)</f>
        <v>0</v>
      </c>
      <c r="BL655" s="18" t="s">
        <v>144</v>
      </c>
      <c r="BM655" s="230" t="s">
        <v>900</v>
      </c>
    </row>
    <row r="656" s="2" customFormat="1">
      <c r="A656" s="39"/>
      <c r="B656" s="40"/>
      <c r="C656" s="41"/>
      <c r="D656" s="232" t="s">
        <v>146</v>
      </c>
      <c r="E656" s="41"/>
      <c r="F656" s="233" t="s">
        <v>901</v>
      </c>
      <c r="G656" s="41"/>
      <c r="H656" s="41"/>
      <c r="I656" s="234"/>
      <c r="J656" s="41"/>
      <c r="K656" s="41"/>
      <c r="L656" s="45"/>
      <c r="M656" s="235"/>
      <c r="N656" s="236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146</v>
      </c>
      <c r="AU656" s="18" t="s">
        <v>88</v>
      </c>
    </row>
    <row r="657" s="2" customFormat="1">
      <c r="A657" s="39"/>
      <c r="B657" s="40"/>
      <c r="C657" s="41"/>
      <c r="D657" s="237" t="s">
        <v>148</v>
      </c>
      <c r="E657" s="41"/>
      <c r="F657" s="238" t="s">
        <v>902</v>
      </c>
      <c r="G657" s="41"/>
      <c r="H657" s="41"/>
      <c r="I657" s="234"/>
      <c r="J657" s="41"/>
      <c r="K657" s="41"/>
      <c r="L657" s="45"/>
      <c r="M657" s="235"/>
      <c r="N657" s="236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148</v>
      </c>
      <c r="AU657" s="18" t="s">
        <v>88</v>
      </c>
    </row>
    <row r="658" s="13" customFormat="1">
      <c r="A658" s="13"/>
      <c r="B658" s="239"/>
      <c r="C658" s="240"/>
      <c r="D658" s="232" t="s">
        <v>150</v>
      </c>
      <c r="E658" s="241" t="s">
        <v>1</v>
      </c>
      <c r="F658" s="242" t="s">
        <v>903</v>
      </c>
      <c r="G658" s="240"/>
      <c r="H658" s="241" t="s">
        <v>1</v>
      </c>
      <c r="I658" s="243"/>
      <c r="J658" s="240"/>
      <c r="K658" s="240"/>
      <c r="L658" s="244"/>
      <c r="M658" s="245"/>
      <c r="N658" s="246"/>
      <c r="O658" s="246"/>
      <c r="P658" s="246"/>
      <c r="Q658" s="246"/>
      <c r="R658" s="246"/>
      <c r="S658" s="246"/>
      <c r="T658" s="247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8" t="s">
        <v>150</v>
      </c>
      <c r="AU658" s="248" t="s">
        <v>88</v>
      </c>
      <c r="AV658" s="13" t="s">
        <v>21</v>
      </c>
      <c r="AW658" s="13" t="s">
        <v>36</v>
      </c>
      <c r="AX658" s="13" t="s">
        <v>79</v>
      </c>
      <c r="AY658" s="248" t="s">
        <v>137</v>
      </c>
    </row>
    <row r="659" s="14" customFormat="1">
      <c r="A659" s="14"/>
      <c r="B659" s="249"/>
      <c r="C659" s="250"/>
      <c r="D659" s="232" t="s">
        <v>150</v>
      </c>
      <c r="E659" s="251" t="s">
        <v>1</v>
      </c>
      <c r="F659" s="252" t="s">
        <v>904</v>
      </c>
      <c r="G659" s="250"/>
      <c r="H659" s="253">
        <v>3</v>
      </c>
      <c r="I659" s="254"/>
      <c r="J659" s="250"/>
      <c r="K659" s="250"/>
      <c r="L659" s="255"/>
      <c r="M659" s="256"/>
      <c r="N659" s="257"/>
      <c r="O659" s="257"/>
      <c r="P659" s="257"/>
      <c r="Q659" s="257"/>
      <c r="R659" s="257"/>
      <c r="S659" s="257"/>
      <c r="T659" s="258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9" t="s">
        <v>150</v>
      </c>
      <c r="AU659" s="259" t="s">
        <v>88</v>
      </c>
      <c r="AV659" s="14" t="s">
        <v>88</v>
      </c>
      <c r="AW659" s="14" t="s">
        <v>36</v>
      </c>
      <c r="AX659" s="14" t="s">
        <v>21</v>
      </c>
      <c r="AY659" s="259" t="s">
        <v>137</v>
      </c>
    </row>
    <row r="660" s="2" customFormat="1" ht="16.5" customHeight="1">
      <c r="A660" s="39"/>
      <c r="B660" s="40"/>
      <c r="C660" s="219" t="s">
        <v>905</v>
      </c>
      <c r="D660" s="219" t="s">
        <v>139</v>
      </c>
      <c r="E660" s="220" t="s">
        <v>906</v>
      </c>
      <c r="F660" s="221" t="s">
        <v>907</v>
      </c>
      <c r="G660" s="222" t="s">
        <v>142</v>
      </c>
      <c r="H660" s="223">
        <v>3</v>
      </c>
      <c r="I660" s="224"/>
      <c r="J660" s="225">
        <f>ROUND(I660*H660,2)</f>
        <v>0</v>
      </c>
      <c r="K660" s="221" t="s">
        <v>143</v>
      </c>
      <c r="L660" s="45"/>
      <c r="M660" s="226" t="s">
        <v>1</v>
      </c>
      <c r="N660" s="227" t="s">
        <v>44</v>
      </c>
      <c r="O660" s="92"/>
      <c r="P660" s="228">
        <f>O660*H660</f>
        <v>0</v>
      </c>
      <c r="Q660" s="228">
        <v>1.22E-05</v>
      </c>
      <c r="R660" s="228">
        <f>Q660*H660</f>
        <v>3.6600000000000002E-05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144</v>
      </c>
      <c r="AT660" s="230" t="s">
        <v>139</v>
      </c>
      <c r="AU660" s="230" t="s">
        <v>88</v>
      </c>
      <c r="AY660" s="18" t="s">
        <v>137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21</v>
      </c>
      <c r="BK660" s="231">
        <f>ROUND(I660*H660,2)</f>
        <v>0</v>
      </c>
      <c r="BL660" s="18" t="s">
        <v>144</v>
      </c>
      <c r="BM660" s="230" t="s">
        <v>908</v>
      </c>
    </row>
    <row r="661" s="2" customFormat="1">
      <c r="A661" s="39"/>
      <c r="B661" s="40"/>
      <c r="C661" s="41"/>
      <c r="D661" s="232" t="s">
        <v>146</v>
      </c>
      <c r="E661" s="41"/>
      <c r="F661" s="233" t="s">
        <v>909</v>
      </c>
      <c r="G661" s="41"/>
      <c r="H661" s="41"/>
      <c r="I661" s="234"/>
      <c r="J661" s="41"/>
      <c r="K661" s="41"/>
      <c r="L661" s="45"/>
      <c r="M661" s="235"/>
      <c r="N661" s="236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146</v>
      </c>
      <c r="AU661" s="18" t="s">
        <v>88</v>
      </c>
    </row>
    <row r="662" s="2" customFormat="1">
      <c r="A662" s="39"/>
      <c r="B662" s="40"/>
      <c r="C662" s="41"/>
      <c r="D662" s="237" t="s">
        <v>148</v>
      </c>
      <c r="E662" s="41"/>
      <c r="F662" s="238" t="s">
        <v>910</v>
      </c>
      <c r="G662" s="41"/>
      <c r="H662" s="41"/>
      <c r="I662" s="234"/>
      <c r="J662" s="41"/>
      <c r="K662" s="41"/>
      <c r="L662" s="45"/>
      <c r="M662" s="235"/>
      <c r="N662" s="236"/>
      <c r="O662" s="92"/>
      <c r="P662" s="92"/>
      <c r="Q662" s="92"/>
      <c r="R662" s="92"/>
      <c r="S662" s="92"/>
      <c r="T662" s="93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148</v>
      </c>
      <c r="AU662" s="18" t="s">
        <v>88</v>
      </c>
    </row>
    <row r="663" s="2" customFormat="1">
      <c r="A663" s="39"/>
      <c r="B663" s="40"/>
      <c r="C663" s="41"/>
      <c r="D663" s="232" t="s">
        <v>252</v>
      </c>
      <c r="E663" s="41"/>
      <c r="F663" s="271" t="s">
        <v>911</v>
      </c>
      <c r="G663" s="41"/>
      <c r="H663" s="41"/>
      <c r="I663" s="234"/>
      <c r="J663" s="41"/>
      <c r="K663" s="41"/>
      <c r="L663" s="45"/>
      <c r="M663" s="235"/>
      <c r="N663" s="236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252</v>
      </c>
      <c r="AU663" s="18" t="s">
        <v>88</v>
      </c>
    </row>
    <row r="664" s="13" customFormat="1">
      <c r="A664" s="13"/>
      <c r="B664" s="239"/>
      <c r="C664" s="240"/>
      <c r="D664" s="232" t="s">
        <v>150</v>
      </c>
      <c r="E664" s="241" t="s">
        <v>1</v>
      </c>
      <c r="F664" s="242" t="s">
        <v>903</v>
      </c>
      <c r="G664" s="240"/>
      <c r="H664" s="241" t="s">
        <v>1</v>
      </c>
      <c r="I664" s="243"/>
      <c r="J664" s="240"/>
      <c r="K664" s="240"/>
      <c r="L664" s="244"/>
      <c r="M664" s="245"/>
      <c r="N664" s="246"/>
      <c r="O664" s="246"/>
      <c r="P664" s="246"/>
      <c r="Q664" s="246"/>
      <c r="R664" s="246"/>
      <c r="S664" s="246"/>
      <c r="T664" s="247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8" t="s">
        <v>150</v>
      </c>
      <c r="AU664" s="248" t="s">
        <v>88</v>
      </c>
      <c r="AV664" s="13" t="s">
        <v>21</v>
      </c>
      <c r="AW664" s="13" t="s">
        <v>36</v>
      </c>
      <c r="AX664" s="13" t="s">
        <v>79</v>
      </c>
      <c r="AY664" s="248" t="s">
        <v>137</v>
      </c>
    </row>
    <row r="665" s="14" customFormat="1">
      <c r="A665" s="14"/>
      <c r="B665" s="249"/>
      <c r="C665" s="250"/>
      <c r="D665" s="232" t="s">
        <v>150</v>
      </c>
      <c r="E665" s="251" t="s">
        <v>1</v>
      </c>
      <c r="F665" s="252" t="s">
        <v>904</v>
      </c>
      <c r="G665" s="250"/>
      <c r="H665" s="253">
        <v>3</v>
      </c>
      <c r="I665" s="254"/>
      <c r="J665" s="250"/>
      <c r="K665" s="250"/>
      <c r="L665" s="255"/>
      <c r="M665" s="256"/>
      <c r="N665" s="257"/>
      <c r="O665" s="257"/>
      <c r="P665" s="257"/>
      <c r="Q665" s="257"/>
      <c r="R665" s="257"/>
      <c r="S665" s="257"/>
      <c r="T665" s="258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9" t="s">
        <v>150</v>
      </c>
      <c r="AU665" s="259" t="s">
        <v>88</v>
      </c>
      <c r="AV665" s="14" t="s">
        <v>88</v>
      </c>
      <c r="AW665" s="14" t="s">
        <v>36</v>
      </c>
      <c r="AX665" s="14" t="s">
        <v>21</v>
      </c>
      <c r="AY665" s="259" t="s">
        <v>137</v>
      </c>
    </row>
    <row r="666" s="2" customFormat="1" ht="37.8" customHeight="1">
      <c r="A666" s="39"/>
      <c r="B666" s="40"/>
      <c r="C666" s="219" t="s">
        <v>912</v>
      </c>
      <c r="D666" s="219" t="s">
        <v>139</v>
      </c>
      <c r="E666" s="220" t="s">
        <v>913</v>
      </c>
      <c r="F666" s="221" t="s">
        <v>914</v>
      </c>
      <c r="G666" s="222" t="s">
        <v>212</v>
      </c>
      <c r="H666" s="223">
        <v>14</v>
      </c>
      <c r="I666" s="224"/>
      <c r="J666" s="225">
        <f>ROUND(I666*H666,2)</f>
        <v>0</v>
      </c>
      <c r="K666" s="221" t="s">
        <v>143</v>
      </c>
      <c r="L666" s="45"/>
      <c r="M666" s="226" t="s">
        <v>1</v>
      </c>
      <c r="N666" s="227" t="s">
        <v>44</v>
      </c>
      <c r="O666" s="92"/>
      <c r="P666" s="228">
        <f>O666*H666</f>
        <v>0</v>
      </c>
      <c r="Q666" s="228">
        <v>0.16849</v>
      </c>
      <c r="R666" s="228">
        <f>Q666*H666</f>
        <v>2.35886</v>
      </c>
      <c r="S666" s="228">
        <v>0</v>
      </c>
      <c r="T666" s="229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0" t="s">
        <v>144</v>
      </c>
      <c r="AT666" s="230" t="s">
        <v>139</v>
      </c>
      <c r="AU666" s="230" t="s">
        <v>88</v>
      </c>
      <c r="AY666" s="18" t="s">
        <v>137</v>
      </c>
      <c r="BE666" s="231">
        <f>IF(N666="základní",J666,0)</f>
        <v>0</v>
      </c>
      <c r="BF666" s="231">
        <f>IF(N666="snížená",J666,0)</f>
        <v>0</v>
      </c>
      <c r="BG666" s="231">
        <f>IF(N666="zákl. přenesená",J666,0)</f>
        <v>0</v>
      </c>
      <c r="BH666" s="231">
        <f>IF(N666="sníž. přenesená",J666,0)</f>
        <v>0</v>
      </c>
      <c r="BI666" s="231">
        <f>IF(N666="nulová",J666,0)</f>
        <v>0</v>
      </c>
      <c r="BJ666" s="18" t="s">
        <v>21</v>
      </c>
      <c r="BK666" s="231">
        <f>ROUND(I666*H666,2)</f>
        <v>0</v>
      </c>
      <c r="BL666" s="18" t="s">
        <v>144</v>
      </c>
      <c r="BM666" s="230" t="s">
        <v>915</v>
      </c>
    </row>
    <row r="667" s="2" customFormat="1">
      <c r="A667" s="39"/>
      <c r="B667" s="40"/>
      <c r="C667" s="41"/>
      <c r="D667" s="232" t="s">
        <v>146</v>
      </c>
      <c r="E667" s="41"/>
      <c r="F667" s="233" t="s">
        <v>916</v>
      </c>
      <c r="G667" s="41"/>
      <c r="H667" s="41"/>
      <c r="I667" s="234"/>
      <c r="J667" s="41"/>
      <c r="K667" s="41"/>
      <c r="L667" s="45"/>
      <c r="M667" s="235"/>
      <c r="N667" s="236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146</v>
      </c>
      <c r="AU667" s="18" t="s">
        <v>88</v>
      </c>
    </row>
    <row r="668" s="2" customFormat="1">
      <c r="A668" s="39"/>
      <c r="B668" s="40"/>
      <c r="C668" s="41"/>
      <c r="D668" s="237" t="s">
        <v>148</v>
      </c>
      <c r="E668" s="41"/>
      <c r="F668" s="238" t="s">
        <v>917</v>
      </c>
      <c r="G668" s="41"/>
      <c r="H668" s="41"/>
      <c r="I668" s="234"/>
      <c r="J668" s="41"/>
      <c r="K668" s="41"/>
      <c r="L668" s="45"/>
      <c r="M668" s="235"/>
      <c r="N668" s="236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148</v>
      </c>
      <c r="AU668" s="18" t="s">
        <v>88</v>
      </c>
    </row>
    <row r="669" s="13" customFormat="1">
      <c r="A669" s="13"/>
      <c r="B669" s="239"/>
      <c r="C669" s="240"/>
      <c r="D669" s="232" t="s">
        <v>150</v>
      </c>
      <c r="E669" s="241" t="s">
        <v>1</v>
      </c>
      <c r="F669" s="242" t="s">
        <v>918</v>
      </c>
      <c r="G669" s="240"/>
      <c r="H669" s="241" t="s">
        <v>1</v>
      </c>
      <c r="I669" s="243"/>
      <c r="J669" s="240"/>
      <c r="K669" s="240"/>
      <c r="L669" s="244"/>
      <c r="M669" s="245"/>
      <c r="N669" s="246"/>
      <c r="O669" s="246"/>
      <c r="P669" s="246"/>
      <c r="Q669" s="246"/>
      <c r="R669" s="246"/>
      <c r="S669" s="246"/>
      <c r="T669" s="247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8" t="s">
        <v>150</v>
      </c>
      <c r="AU669" s="248" t="s">
        <v>88</v>
      </c>
      <c r="AV669" s="13" t="s">
        <v>21</v>
      </c>
      <c r="AW669" s="13" t="s">
        <v>36</v>
      </c>
      <c r="AX669" s="13" t="s">
        <v>79</v>
      </c>
      <c r="AY669" s="248" t="s">
        <v>137</v>
      </c>
    </row>
    <row r="670" s="14" customFormat="1">
      <c r="A670" s="14"/>
      <c r="B670" s="249"/>
      <c r="C670" s="250"/>
      <c r="D670" s="232" t="s">
        <v>150</v>
      </c>
      <c r="E670" s="251" t="s">
        <v>1</v>
      </c>
      <c r="F670" s="252" t="s">
        <v>919</v>
      </c>
      <c r="G670" s="250"/>
      <c r="H670" s="253">
        <v>14</v>
      </c>
      <c r="I670" s="254"/>
      <c r="J670" s="250"/>
      <c r="K670" s="250"/>
      <c r="L670" s="255"/>
      <c r="M670" s="256"/>
      <c r="N670" s="257"/>
      <c r="O670" s="257"/>
      <c r="P670" s="257"/>
      <c r="Q670" s="257"/>
      <c r="R670" s="257"/>
      <c r="S670" s="257"/>
      <c r="T670" s="258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9" t="s">
        <v>150</v>
      </c>
      <c r="AU670" s="259" t="s">
        <v>88</v>
      </c>
      <c r="AV670" s="14" t="s">
        <v>88</v>
      </c>
      <c r="AW670" s="14" t="s">
        <v>36</v>
      </c>
      <c r="AX670" s="14" t="s">
        <v>21</v>
      </c>
      <c r="AY670" s="259" t="s">
        <v>137</v>
      </c>
    </row>
    <row r="671" s="2" customFormat="1" ht="21.75" customHeight="1">
      <c r="A671" s="39"/>
      <c r="B671" s="40"/>
      <c r="C671" s="283" t="s">
        <v>920</v>
      </c>
      <c r="D671" s="283" t="s">
        <v>320</v>
      </c>
      <c r="E671" s="284" t="s">
        <v>921</v>
      </c>
      <c r="F671" s="285" t="s">
        <v>922</v>
      </c>
      <c r="G671" s="286" t="s">
        <v>212</v>
      </c>
      <c r="H671" s="287">
        <v>14.279999999999999</v>
      </c>
      <c r="I671" s="288"/>
      <c r="J671" s="289">
        <f>ROUND(I671*H671,2)</f>
        <v>0</v>
      </c>
      <c r="K671" s="285" t="s">
        <v>1</v>
      </c>
      <c r="L671" s="290"/>
      <c r="M671" s="291" t="s">
        <v>1</v>
      </c>
      <c r="N671" s="292" t="s">
        <v>44</v>
      </c>
      <c r="O671" s="92"/>
      <c r="P671" s="228">
        <f>O671*H671</f>
        <v>0</v>
      </c>
      <c r="Q671" s="228">
        <v>0.14999999999999999</v>
      </c>
      <c r="R671" s="228">
        <f>Q671*H671</f>
        <v>2.1419999999999999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195</v>
      </c>
      <c r="AT671" s="230" t="s">
        <v>320</v>
      </c>
      <c r="AU671" s="230" t="s">
        <v>88</v>
      </c>
      <c r="AY671" s="18" t="s">
        <v>137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21</v>
      </c>
      <c r="BK671" s="231">
        <f>ROUND(I671*H671,2)</f>
        <v>0</v>
      </c>
      <c r="BL671" s="18" t="s">
        <v>144</v>
      </c>
      <c r="BM671" s="230" t="s">
        <v>923</v>
      </c>
    </row>
    <row r="672" s="2" customFormat="1">
      <c r="A672" s="39"/>
      <c r="B672" s="40"/>
      <c r="C672" s="41"/>
      <c r="D672" s="232" t="s">
        <v>146</v>
      </c>
      <c r="E672" s="41"/>
      <c r="F672" s="233" t="s">
        <v>922</v>
      </c>
      <c r="G672" s="41"/>
      <c r="H672" s="41"/>
      <c r="I672" s="234"/>
      <c r="J672" s="41"/>
      <c r="K672" s="41"/>
      <c r="L672" s="45"/>
      <c r="M672" s="235"/>
      <c r="N672" s="236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146</v>
      </c>
      <c r="AU672" s="18" t="s">
        <v>88</v>
      </c>
    </row>
    <row r="673" s="14" customFormat="1">
      <c r="A673" s="14"/>
      <c r="B673" s="249"/>
      <c r="C673" s="250"/>
      <c r="D673" s="232" t="s">
        <v>150</v>
      </c>
      <c r="E673" s="250"/>
      <c r="F673" s="252" t="s">
        <v>924</v>
      </c>
      <c r="G673" s="250"/>
      <c r="H673" s="253">
        <v>14.279999999999999</v>
      </c>
      <c r="I673" s="254"/>
      <c r="J673" s="250"/>
      <c r="K673" s="250"/>
      <c r="L673" s="255"/>
      <c r="M673" s="256"/>
      <c r="N673" s="257"/>
      <c r="O673" s="257"/>
      <c r="P673" s="257"/>
      <c r="Q673" s="257"/>
      <c r="R673" s="257"/>
      <c r="S673" s="257"/>
      <c r="T673" s="258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9" t="s">
        <v>150</v>
      </c>
      <c r="AU673" s="259" t="s">
        <v>88</v>
      </c>
      <c r="AV673" s="14" t="s">
        <v>88</v>
      </c>
      <c r="AW673" s="14" t="s">
        <v>4</v>
      </c>
      <c r="AX673" s="14" t="s">
        <v>21</v>
      </c>
      <c r="AY673" s="259" t="s">
        <v>137</v>
      </c>
    </row>
    <row r="674" s="2" customFormat="1" ht="37.8" customHeight="1">
      <c r="A674" s="39"/>
      <c r="B674" s="40"/>
      <c r="C674" s="219" t="s">
        <v>925</v>
      </c>
      <c r="D674" s="219" t="s">
        <v>139</v>
      </c>
      <c r="E674" s="220" t="s">
        <v>926</v>
      </c>
      <c r="F674" s="221" t="s">
        <v>927</v>
      </c>
      <c r="G674" s="222" t="s">
        <v>212</v>
      </c>
      <c r="H674" s="223">
        <v>1555.9000000000001</v>
      </c>
      <c r="I674" s="224"/>
      <c r="J674" s="225">
        <f>ROUND(I674*H674,2)</f>
        <v>0</v>
      </c>
      <c r="K674" s="221" t="s">
        <v>143</v>
      </c>
      <c r="L674" s="45"/>
      <c r="M674" s="226" t="s">
        <v>1</v>
      </c>
      <c r="N674" s="227" t="s">
        <v>44</v>
      </c>
      <c r="O674" s="92"/>
      <c r="P674" s="228">
        <f>O674*H674</f>
        <v>0</v>
      </c>
      <c r="Q674" s="228">
        <v>0.14066999999999999</v>
      </c>
      <c r="R674" s="228">
        <f>Q674*H674</f>
        <v>218.86845299999999</v>
      </c>
      <c r="S674" s="228">
        <v>0</v>
      </c>
      <c r="T674" s="229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0" t="s">
        <v>144</v>
      </c>
      <c r="AT674" s="230" t="s">
        <v>139</v>
      </c>
      <c r="AU674" s="230" t="s">
        <v>88</v>
      </c>
      <c r="AY674" s="18" t="s">
        <v>137</v>
      </c>
      <c r="BE674" s="231">
        <f>IF(N674="základní",J674,0)</f>
        <v>0</v>
      </c>
      <c r="BF674" s="231">
        <f>IF(N674="snížená",J674,0)</f>
        <v>0</v>
      </c>
      <c r="BG674" s="231">
        <f>IF(N674="zákl. přenesená",J674,0)</f>
        <v>0</v>
      </c>
      <c r="BH674" s="231">
        <f>IF(N674="sníž. přenesená",J674,0)</f>
        <v>0</v>
      </c>
      <c r="BI674" s="231">
        <f>IF(N674="nulová",J674,0)</f>
        <v>0</v>
      </c>
      <c r="BJ674" s="18" t="s">
        <v>21</v>
      </c>
      <c r="BK674" s="231">
        <f>ROUND(I674*H674,2)</f>
        <v>0</v>
      </c>
      <c r="BL674" s="18" t="s">
        <v>144</v>
      </c>
      <c r="BM674" s="230" t="s">
        <v>928</v>
      </c>
    </row>
    <row r="675" s="2" customFormat="1">
      <c r="A675" s="39"/>
      <c r="B675" s="40"/>
      <c r="C675" s="41"/>
      <c r="D675" s="232" t="s">
        <v>146</v>
      </c>
      <c r="E675" s="41"/>
      <c r="F675" s="233" t="s">
        <v>929</v>
      </c>
      <c r="G675" s="41"/>
      <c r="H675" s="41"/>
      <c r="I675" s="234"/>
      <c r="J675" s="41"/>
      <c r="K675" s="41"/>
      <c r="L675" s="45"/>
      <c r="M675" s="235"/>
      <c r="N675" s="236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146</v>
      </c>
      <c r="AU675" s="18" t="s">
        <v>88</v>
      </c>
    </row>
    <row r="676" s="2" customFormat="1">
      <c r="A676" s="39"/>
      <c r="B676" s="40"/>
      <c r="C676" s="41"/>
      <c r="D676" s="237" t="s">
        <v>148</v>
      </c>
      <c r="E676" s="41"/>
      <c r="F676" s="238" t="s">
        <v>930</v>
      </c>
      <c r="G676" s="41"/>
      <c r="H676" s="41"/>
      <c r="I676" s="234"/>
      <c r="J676" s="41"/>
      <c r="K676" s="41"/>
      <c r="L676" s="45"/>
      <c r="M676" s="235"/>
      <c r="N676" s="236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148</v>
      </c>
      <c r="AU676" s="18" t="s">
        <v>88</v>
      </c>
    </row>
    <row r="677" s="13" customFormat="1">
      <c r="A677" s="13"/>
      <c r="B677" s="239"/>
      <c r="C677" s="240"/>
      <c r="D677" s="232" t="s">
        <v>150</v>
      </c>
      <c r="E677" s="241" t="s">
        <v>1</v>
      </c>
      <c r="F677" s="242" t="s">
        <v>931</v>
      </c>
      <c r="G677" s="240"/>
      <c r="H677" s="241" t="s">
        <v>1</v>
      </c>
      <c r="I677" s="243"/>
      <c r="J677" s="240"/>
      <c r="K677" s="240"/>
      <c r="L677" s="244"/>
      <c r="M677" s="245"/>
      <c r="N677" s="246"/>
      <c r="O677" s="246"/>
      <c r="P677" s="246"/>
      <c r="Q677" s="246"/>
      <c r="R677" s="246"/>
      <c r="S677" s="246"/>
      <c r="T677" s="24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8" t="s">
        <v>150</v>
      </c>
      <c r="AU677" s="248" t="s">
        <v>88</v>
      </c>
      <c r="AV677" s="13" t="s">
        <v>21</v>
      </c>
      <c r="AW677" s="13" t="s">
        <v>36</v>
      </c>
      <c r="AX677" s="13" t="s">
        <v>79</v>
      </c>
      <c r="AY677" s="248" t="s">
        <v>137</v>
      </c>
    </row>
    <row r="678" s="14" customFormat="1">
      <c r="A678" s="14"/>
      <c r="B678" s="249"/>
      <c r="C678" s="250"/>
      <c r="D678" s="232" t="s">
        <v>150</v>
      </c>
      <c r="E678" s="251" t="s">
        <v>1</v>
      </c>
      <c r="F678" s="252" t="s">
        <v>932</v>
      </c>
      <c r="G678" s="250"/>
      <c r="H678" s="253">
        <v>825.89999999999998</v>
      </c>
      <c r="I678" s="254"/>
      <c r="J678" s="250"/>
      <c r="K678" s="250"/>
      <c r="L678" s="255"/>
      <c r="M678" s="256"/>
      <c r="N678" s="257"/>
      <c r="O678" s="257"/>
      <c r="P678" s="257"/>
      <c r="Q678" s="257"/>
      <c r="R678" s="257"/>
      <c r="S678" s="257"/>
      <c r="T678" s="258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9" t="s">
        <v>150</v>
      </c>
      <c r="AU678" s="259" t="s">
        <v>88</v>
      </c>
      <c r="AV678" s="14" t="s">
        <v>88</v>
      </c>
      <c r="AW678" s="14" t="s">
        <v>36</v>
      </c>
      <c r="AX678" s="14" t="s">
        <v>79</v>
      </c>
      <c r="AY678" s="259" t="s">
        <v>137</v>
      </c>
    </row>
    <row r="679" s="13" customFormat="1">
      <c r="A679" s="13"/>
      <c r="B679" s="239"/>
      <c r="C679" s="240"/>
      <c r="D679" s="232" t="s">
        <v>150</v>
      </c>
      <c r="E679" s="241" t="s">
        <v>1</v>
      </c>
      <c r="F679" s="242" t="s">
        <v>933</v>
      </c>
      <c r="G679" s="240"/>
      <c r="H679" s="241" t="s">
        <v>1</v>
      </c>
      <c r="I679" s="243"/>
      <c r="J679" s="240"/>
      <c r="K679" s="240"/>
      <c r="L679" s="244"/>
      <c r="M679" s="245"/>
      <c r="N679" s="246"/>
      <c r="O679" s="246"/>
      <c r="P679" s="246"/>
      <c r="Q679" s="246"/>
      <c r="R679" s="246"/>
      <c r="S679" s="246"/>
      <c r="T679" s="247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8" t="s">
        <v>150</v>
      </c>
      <c r="AU679" s="248" t="s">
        <v>88</v>
      </c>
      <c r="AV679" s="13" t="s">
        <v>21</v>
      </c>
      <c r="AW679" s="13" t="s">
        <v>36</v>
      </c>
      <c r="AX679" s="13" t="s">
        <v>79</v>
      </c>
      <c r="AY679" s="248" t="s">
        <v>137</v>
      </c>
    </row>
    <row r="680" s="14" customFormat="1">
      <c r="A680" s="14"/>
      <c r="B680" s="249"/>
      <c r="C680" s="250"/>
      <c r="D680" s="232" t="s">
        <v>150</v>
      </c>
      <c r="E680" s="251" t="s">
        <v>1</v>
      </c>
      <c r="F680" s="252" t="s">
        <v>934</v>
      </c>
      <c r="G680" s="250"/>
      <c r="H680" s="253">
        <v>730</v>
      </c>
      <c r="I680" s="254"/>
      <c r="J680" s="250"/>
      <c r="K680" s="250"/>
      <c r="L680" s="255"/>
      <c r="M680" s="256"/>
      <c r="N680" s="257"/>
      <c r="O680" s="257"/>
      <c r="P680" s="257"/>
      <c r="Q680" s="257"/>
      <c r="R680" s="257"/>
      <c r="S680" s="257"/>
      <c r="T680" s="258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9" t="s">
        <v>150</v>
      </c>
      <c r="AU680" s="259" t="s">
        <v>88</v>
      </c>
      <c r="AV680" s="14" t="s">
        <v>88</v>
      </c>
      <c r="AW680" s="14" t="s">
        <v>36</v>
      </c>
      <c r="AX680" s="14" t="s">
        <v>79</v>
      </c>
      <c r="AY680" s="259" t="s">
        <v>137</v>
      </c>
    </row>
    <row r="681" s="2" customFormat="1" ht="16.5" customHeight="1">
      <c r="A681" s="39"/>
      <c r="B681" s="40"/>
      <c r="C681" s="283" t="s">
        <v>935</v>
      </c>
      <c r="D681" s="283" t="s">
        <v>320</v>
      </c>
      <c r="E681" s="284" t="s">
        <v>936</v>
      </c>
      <c r="F681" s="285" t="s">
        <v>937</v>
      </c>
      <c r="G681" s="286" t="s">
        <v>212</v>
      </c>
      <c r="H681" s="287">
        <v>867.19500000000005</v>
      </c>
      <c r="I681" s="288"/>
      <c r="J681" s="289">
        <f>ROUND(I681*H681,2)</f>
        <v>0</v>
      </c>
      <c r="K681" s="285" t="s">
        <v>1</v>
      </c>
      <c r="L681" s="290"/>
      <c r="M681" s="291" t="s">
        <v>1</v>
      </c>
      <c r="N681" s="292" t="s">
        <v>44</v>
      </c>
      <c r="O681" s="92"/>
      <c r="P681" s="228">
        <f>O681*H681</f>
        <v>0</v>
      </c>
      <c r="Q681" s="228">
        <v>0.089999999999999997</v>
      </c>
      <c r="R681" s="228">
        <f>Q681*H681</f>
        <v>78.047550000000001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359</v>
      </c>
      <c r="AT681" s="230" t="s">
        <v>320</v>
      </c>
      <c r="AU681" s="230" t="s">
        <v>88</v>
      </c>
      <c r="AY681" s="18" t="s">
        <v>137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21</v>
      </c>
      <c r="BK681" s="231">
        <f>ROUND(I681*H681,2)</f>
        <v>0</v>
      </c>
      <c r="BL681" s="18" t="s">
        <v>359</v>
      </c>
      <c r="BM681" s="230" t="s">
        <v>938</v>
      </c>
    </row>
    <row r="682" s="2" customFormat="1">
      <c r="A682" s="39"/>
      <c r="B682" s="40"/>
      <c r="C682" s="41"/>
      <c r="D682" s="232" t="s">
        <v>146</v>
      </c>
      <c r="E682" s="41"/>
      <c r="F682" s="233" t="s">
        <v>939</v>
      </c>
      <c r="G682" s="41"/>
      <c r="H682" s="41"/>
      <c r="I682" s="234"/>
      <c r="J682" s="41"/>
      <c r="K682" s="41"/>
      <c r="L682" s="45"/>
      <c r="M682" s="235"/>
      <c r="N682" s="236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146</v>
      </c>
      <c r="AU682" s="18" t="s">
        <v>88</v>
      </c>
    </row>
    <row r="683" s="13" customFormat="1">
      <c r="A683" s="13"/>
      <c r="B683" s="239"/>
      <c r="C683" s="240"/>
      <c r="D683" s="232" t="s">
        <v>150</v>
      </c>
      <c r="E683" s="241" t="s">
        <v>1</v>
      </c>
      <c r="F683" s="242" t="s">
        <v>931</v>
      </c>
      <c r="G683" s="240"/>
      <c r="H683" s="241" t="s">
        <v>1</v>
      </c>
      <c r="I683" s="243"/>
      <c r="J683" s="240"/>
      <c r="K683" s="240"/>
      <c r="L683" s="244"/>
      <c r="M683" s="245"/>
      <c r="N683" s="246"/>
      <c r="O683" s="246"/>
      <c r="P683" s="246"/>
      <c r="Q683" s="246"/>
      <c r="R683" s="246"/>
      <c r="S683" s="246"/>
      <c r="T683" s="247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8" t="s">
        <v>150</v>
      </c>
      <c r="AU683" s="248" t="s">
        <v>88</v>
      </c>
      <c r="AV683" s="13" t="s">
        <v>21</v>
      </c>
      <c r="AW683" s="13" t="s">
        <v>36</v>
      </c>
      <c r="AX683" s="13" t="s">
        <v>79</v>
      </c>
      <c r="AY683" s="248" t="s">
        <v>137</v>
      </c>
    </row>
    <row r="684" s="14" customFormat="1">
      <c r="A684" s="14"/>
      <c r="B684" s="249"/>
      <c r="C684" s="250"/>
      <c r="D684" s="232" t="s">
        <v>150</v>
      </c>
      <c r="E684" s="251" t="s">
        <v>1</v>
      </c>
      <c r="F684" s="252" t="s">
        <v>932</v>
      </c>
      <c r="G684" s="250"/>
      <c r="H684" s="253">
        <v>825.89999999999998</v>
      </c>
      <c r="I684" s="254"/>
      <c r="J684" s="250"/>
      <c r="K684" s="250"/>
      <c r="L684" s="255"/>
      <c r="M684" s="256"/>
      <c r="N684" s="257"/>
      <c r="O684" s="257"/>
      <c r="P684" s="257"/>
      <c r="Q684" s="257"/>
      <c r="R684" s="257"/>
      <c r="S684" s="257"/>
      <c r="T684" s="258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9" t="s">
        <v>150</v>
      </c>
      <c r="AU684" s="259" t="s">
        <v>88</v>
      </c>
      <c r="AV684" s="14" t="s">
        <v>88</v>
      </c>
      <c r="AW684" s="14" t="s">
        <v>36</v>
      </c>
      <c r="AX684" s="14" t="s">
        <v>21</v>
      </c>
      <c r="AY684" s="259" t="s">
        <v>137</v>
      </c>
    </row>
    <row r="685" s="14" customFormat="1">
      <c r="A685" s="14"/>
      <c r="B685" s="249"/>
      <c r="C685" s="250"/>
      <c r="D685" s="232" t="s">
        <v>150</v>
      </c>
      <c r="E685" s="250"/>
      <c r="F685" s="252" t="s">
        <v>940</v>
      </c>
      <c r="G685" s="250"/>
      <c r="H685" s="253">
        <v>867.19500000000005</v>
      </c>
      <c r="I685" s="254"/>
      <c r="J685" s="250"/>
      <c r="K685" s="250"/>
      <c r="L685" s="255"/>
      <c r="M685" s="256"/>
      <c r="N685" s="257"/>
      <c r="O685" s="257"/>
      <c r="P685" s="257"/>
      <c r="Q685" s="257"/>
      <c r="R685" s="257"/>
      <c r="S685" s="257"/>
      <c r="T685" s="258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9" t="s">
        <v>150</v>
      </c>
      <c r="AU685" s="259" t="s">
        <v>88</v>
      </c>
      <c r="AV685" s="14" t="s">
        <v>88</v>
      </c>
      <c r="AW685" s="14" t="s">
        <v>4</v>
      </c>
      <c r="AX685" s="14" t="s">
        <v>21</v>
      </c>
      <c r="AY685" s="259" t="s">
        <v>137</v>
      </c>
    </row>
    <row r="686" s="2" customFormat="1" ht="21.75" customHeight="1">
      <c r="A686" s="39"/>
      <c r="B686" s="40"/>
      <c r="C686" s="283" t="s">
        <v>941</v>
      </c>
      <c r="D686" s="283" t="s">
        <v>320</v>
      </c>
      <c r="E686" s="284" t="s">
        <v>942</v>
      </c>
      <c r="F686" s="285" t="s">
        <v>943</v>
      </c>
      <c r="G686" s="286" t="s">
        <v>212</v>
      </c>
      <c r="H686" s="287">
        <v>766.5</v>
      </c>
      <c r="I686" s="288"/>
      <c r="J686" s="289">
        <f>ROUND(I686*H686,2)</f>
        <v>0</v>
      </c>
      <c r="K686" s="285" t="s">
        <v>1</v>
      </c>
      <c r="L686" s="290"/>
      <c r="M686" s="291" t="s">
        <v>1</v>
      </c>
      <c r="N686" s="292" t="s">
        <v>44</v>
      </c>
      <c r="O686" s="92"/>
      <c r="P686" s="228">
        <f>O686*H686</f>
        <v>0</v>
      </c>
      <c r="Q686" s="228">
        <v>0.089999999999999997</v>
      </c>
      <c r="R686" s="228">
        <f>Q686*H686</f>
        <v>68.984999999999999</v>
      </c>
      <c r="S686" s="228">
        <v>0</v>
      </c>
      <c r="T686" s="229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30" t="s">
        <v>359</v>
      </c>
      <c r="AT686" s="230" t="s">
        <v>320</v>
      </c>
      <c r="AU686" s="230" t="s">
        <v>88</v>
      </c>
      <c r="AY686" s="18" t="s">
        <v>137</v>
      </c>
      <c r="BE686" s="231">
        <f>IF(N686="základní",J686,0)</f>
        <v>0</v>
      </c>
      <c r="BF686" s="231">
        <f>IF(N686="snížená",J686,0)</f>
        <v>0</v>
      </c>
      <c r="BG686" s="231">
        <f>IF(N686="zákl. přenesená",J686,0)</f>
        <v>0</v>
      </c>
      <c r="BH686" s="231">
        <f>IF(N686="sníž. přenesená",J686,0)</f>
        <v>0</v>
      </c>
      <c r="BI686" s="231">
        <f>IF(N686="nulová",J686,0)</f>
        <v>0</v>
      </c>
      <c r="BJ686" s="18" t="s">
        <v>21</v>
      </c>
      <c r="BK686" s="231">
        <f>ROUND(I686*H686,2)</f>
        <v>0</v>
      </c>
      <c r="BL686" s="18" t="s">
        <v>359</v>
      </c>
      <c r="BM686" s="230" t="s">
        <v>944</v>
      </c>
    </row>
    <row r="687" s="2" customFormat="1">
      <c r="A687" s="39"/>
      <c r="B687" s="40"/>
      <c r="C687" s="41"/>
      <c r="D687" s="232" t="s">
        <v>146</v>
      </c>
      <c r="E687" s="41"/>
      <c r="F687" s="233" t="s">
        <v>945</v>
      </c>
      <c r="G687" s="41"/>
      <c r="H687" s="41"/>
      <c r="I687" s="234"/>
      <c r="J687" s="41"/>
      <c r="K687" s="41"/>
      <c r="L687" s="45"/>
      <c r="M687" s="235"/>
      <c r="N687" s="236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146</v>
      </c>
      <c r="AU687" s="18" t="s">
        <v>88</v>
      </c>
    </row>
    <row r="688" s="13" customFormat="1">
      <c r="A688" s="13"/>
      <c r="B688" s="239"/>
      <c r="C688" s="240"/>
      <c r="D688" s="232" t="s">
        <v>150</v>
      </c>
      <c r="E688" s="241" t="s">
        <v>1</v>
      </c>
      <c r="F688" s="242" t="s">
        <v>946</v>
      </c>
      <c r="G688" s="240"/>
      <c r="H688" s="241" t="s">
        <v>1</v>
      </c>
      <c r="I688" s="243"/>
      <c r="J688" s="240"/>
      <c r="K688" s="240"/>
      <c r="L688" s="244"/>
      <c r="M688" s="245"/>
      <c r="N688" s="246"/>
      <c r="O688" s="246"/>
      <c r="P688" s="246"/>
      <c r="Q688" s="246"/>
      <c r="R688" s="246"/>
      <c r="S688" s="246"/>
      <c r="T688" s="247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8" t="s">
        <v>150</v>
      </c>
      <c r="AU688" s="248" t="s">
        <v>88</v>
      </c>
      <c r="AV688" s="13" t="s">
        <v>21</v>
      </c>
      <c r="AW688" s="13" t="s">
        <v>36</v>
      </c>
      <c r="AX688" s="13" t="s">
        <v>79</v>
      </c>
      <c r="AY688" s="248" t="s">
        <v>137</v>
      </c>
    </row>
    <row r="689" s="14" customFormat="1">
      <c r="A689" s="14"/>
      <c r="B689" s="249"/>
      <c r="C689" s="250"/>
      <c r="D689" s="232" t="s">
        <v>150</v>
      </c>
      <c r="E689" s="251" t="s">
        <v>1</v>
      </c>
      <c r="F689" s="252" t="s">
        <v>934</v>
      </c>
      <c r="G689" s="250"/>
      <c r="H689" s="253">
        <v>730</v>
      </c>
      <c r="I689" s="254"/>
      <c r="J689" s="250"/>
      <c r="K689" s="250"/>
      <c r="L689" s="255"/>
      <c r="M689" s="256"/>
      <c r="N689" s="257"/>
      <c r="O689" s="257"/>
      <c r="P689" s="257"/>
      <c r="Q689" s="257"/>
      <c r="R689" s="257"/>
      <c r="S689" s="257"/>
      <c r="T689" s="258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9" t="s">
        <v>150</v>
      </c>
      <c r="AU689" s="259" t="s">
        <v>88</v>
      </c>
      <c r="AV689" s="14" t="s">
        <v>88</v>
      </c>
      <c r="AW689" s="14" t="s">
        <v>36</v>
      </c>
      <c r="AX689" s="14" t="s">
        <v>21</v>
      </c>
      <c r="AY689" s="259" t="s">
        <v>137</v>
      </c>
    </row>
    <row r="690" s="14" customFormat="1">
      <c r="A690" s="14"/>
      <c r="B690" s="249"/>
      <c r="C690" s="250"/>
      <c r="D690" s="232" t="s">
        <v>150</v>
      </c>
      <c r="E690" s="250"/>
      <c r="F690" s="252" t="s">
        <v>947</v>
      </c>
      <c r="G690" s="250"/>
      <c r="H690" s="253">
        <v>766.5</v>
      </c>
      <c r="I690" s="254"/>
      <c r="J690" s="250"/>
      <c r="K690" s="250"/>
      <c r="L690" s="255"/>
      <c r="M690" s="256"/>
      <c r="N690" s="257"/>
      <c r="O690" s="257"/>
      <c r="P690" s="257"/>
      <c r="Q690" s="257"/>
      <c r="R690" s="257"/>
      <c r="S690" s="257"/>
      <c r="T690" s="258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9" t="s">
        <v>150</v>
      </c>
      <c r="AU690" s="259" t="s">
        <v>88</v>
      </c>
      <c r="AV690" s="14" t="s">
        <v>88</v>
      </c>
      <c r="AW690" s="14" t="s">
        <v>4</v>
      </c>
      <c r="AX690" s="14" t="s">
        <v>21</v>
      </c>
      <c r="AY690" s="259" t="s">
        <v>137</v>
      </c>
    </row>
    <row r="691" s="2" customFormat="1" ht="24.15" customHeight="1">
      <c r="A691" s="39"/>
      <c r="B691" s="40"/>
      <c r="C691" s="219" t="s">
        <v>948</v>
      </c>
      <c r="D691" s="219" t="s">
        <v>139</v>
      </c>
      <c r="E691" s="220" t="s">
        <v>949</v>
      </c>
      <c r="F691" s="221" t="s">
        <v>950</v>
      </c>
      <c r="G691" s="222" t="s">
        <v>212</v>
      </c>
      <c r="H691" s="223">
        <v>6.2999999999999998</v>
      </c>
      <c r="I691" s="224"/>
      <c r="J691" s="225">
        <f>ROUND(I691*H691,2)</f>
        <v>0</v>
      </c>
      <c r="K691" s="221" t="s">
        <v>143</v>
      </c>
      <c r="L691" s="45"/>
      <c r="M691" s="226" t="s">
        <v>1</v>
      </c>
      <c r="N691" s="227" t="s">
        <v>44</v>
      </c>
      <c r="O691" s="92"/>
      <c r="P691" s="228">
        <f>O691*H691</f>
        <v>0</v>
      </c>
      <c r="Q691" s="228">
        <v>1.4950000000000001E-06</v>
      </c>
      <c r="R691" s="228">
        <f>Q691*H691</f>
        <v>9.4184999999999997E-06</v>
      </c>
      <c r="S691" s="228">
        <v>0</v>
      </c>
      <c r="T691" s="229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0" t="s">
        <v>144</v>
      </c>
      <c r="AT691" s="230" t="s">
        <v>139</v>
      </c>
      <c r="AU691" s="230" t="s">
        <v>88</v>
      </c>
      <c r="AY691" s="18" t="s">
        <v>137</v>
      </c>
      <c r="BE691" s="231">
        <f>IF(N691="základní",J691,0)</f>
        <v>0</v>
      </c>
      <c r="BF691" s="231">
        <f>IF(N691="snížená",J691,0)</f>
        <v>0</v>
      </c>
      <c r="BG691" s="231">
        <f>IF(N691="zákl. přenesená",J691,0)</f>
        <v>0</v>
      </c>
      <c r="BH691" s="231">
        <f>IF(N691="sníž. přenesená",J691,0)</f>
        <v>0</v>
      </c>
      <c r="BI691" s="231">
        <f>IF(N691="nulová",J691,0)</f>
        <v>0</v>
      </c>
      <c r="BJ691" s="18" t="s">
        <v>21</v>
      </c>
      <c r="BK691" s="231">
        <f>ROUND(I691*H691,2)</f>
        <v>0</v>
      </c>
      <c r="BL691" s="18" t="s">
        <v>144</v>
      </c>
      <c r="BM691" s="230" t="s">
        <v>951</v>
      </c>
    </row>
    <row r="692" s="2" customFormat="1">
      <c r="A692" s="39"/>
      <c r="B692" s="40"/>
      <c r="C692" s="41"/>
      <c r="D692" s="232" t="s">
        <v>146</v>
      </c>
      <c r="E692" s="41"/>
      <c r="F692" s="233" t="s">
        <v>952</v>
      </c>
      <c r="G692" s="41"/>
      <c r="H692" s="41"/>
      <c r="I692" s="234"/>
      <c r="J692" s="41"/>
      <c r="K692" s="41"/>
      <c r="L692" s="45"/>
      <c r="M692" s="235"/>
      <c r="N692" s="236"/>
      <c r="O692" s="92"/>
      <c r="P692" s="92"/>
      <c r="Q692" s="92"/>
      <c r="R692" s="92"/>
      <c r="S692" s="92"/>
      <c r="T692" s="93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146</v>
      </c>
      <c r="AU692" s="18" t="s">
        <v>88</v>
      </c>
    </row>
    <row r="693" s="2" customFormat="1">
      <c r="A693" s="39"/>
      <c r="B693" s="40"/>
      <c r="C693" s="41"/>
      <c r="D693" s="237" t="s">
        <v>148</v>
      </c>
      <c r="E693" s="41"/>
      <c r="F693" s="238" t="s">
        <v>953</v>
      </c>
      <c r="G693" s="41"/>
      <c r="H693" s="41"/>
      <c r="I693" s="234"/>
      <c r="J693" s="41"/>
      <c r="K693" s="41"/>
      <c r="L693" s="45"/>
      <c r="M693" s="235"/>
      <c r="N693" s="236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148</v>
      </c>
      <c r="AU693" s="18" t="s">
        <v>88</v>
      </c>
    </row>
    <row r="694" s="13" customFormat="1">
      <c r="A694" s="13"/>
      <c r="B694" s="239"/>
      <c r="C694" s="240"/>
      <c r="D694" s="232" t="s">
        <v>150</v>
      </c>
      <c r="E694" s="241" t="s">
        <v>1</v>
      </c>
      <c r="F694" s="242" t="s">
        <v>954</v>
      </c>
      <c r="G694" s="240"/>
      <c r="H694" s="241" t="s">
        <v>1</v>
      </c>
      <c r="I694" s="243"/>
      <c r="J694" s="240"/>
      <c r="K694" s="240"/>
      <c r="L694" s="244"/>
      <c r="M694" s="245"/>
      <c r="N694" s="246"/>
      <c r="O694" s="246"/>
      <c r="P694" s="246"/>
      <c r="Q694" s="246"/>
      <c r="R694" s="246"/>
      <c r="S694" s="246"/>
      <c r="T694" s="247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8" t="s">
        <v>150</v>
      </c>
      <c r="AU694" s="248" t="s">
        <v>88</v>
      </c>
      <c r="AV694" s="13" t="s">
        <v>21</v>
      </c>
      <c r="AW694" s="13" t="s">
        <v>36</v>
      </c>
      <c r="AX694" s="13" t="s">
        <v>79</v>
      </c>
      <c r="AY694" s="248" t="s">
        <v>137</v>
      </c>
    </row>
    <row r="695" s="14" customFormat="1">
      <c r="A695" s="14"/>
      <c r="B695" s="249"/>
      <c r="C695" s="250"/>
      <c r="D695" s="232" t="s">
        <v>150</v>
      </c>
      <c r="E695" s="251" t="s">
        <v>1</v>
      </c>
      <c r="F695" s="252" t="s">
        <v>955</v>
      </c>
      <c r="G695" s="250"/>
      <c r="H695" s="253">
        <v>6.2999999999999998</v>
      </c>
      <c r="I695" s="254"/>
      <c r="J695" s="250"/>
      <c r="K695" s="250"/>
      <c r="L695" s="255"/>
      <c r="M695" s="256"/>
      <c r="N695" s="257"/>
      <c r="O695" s="257"/>
      <c r="P695" s="257"/>
      <c r="Q695" s="257"/>
      <c r="R695" s="257"/>
      <c r="S695" s="257"/>
      <c r="T695" s="258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9" t="s">
        <v>150</v>
      </c>
      <c r="AU695" s="259" t="s">
        <v>88</v>
      </c>
      <c r="AV695" s="14" t="s">
        <v>88</v>
      </c>
      <c r="AW695" s="14" t="s">
        <v>36</v>
      </c>
      <c r="AX695" s="14" t="s">
        <v>21</v>
      </c>
      <c r="AY695" s="259" t="s">
        <v>137</v>
      </c>
    </row>
    <row r="696" s="2" customFormat="1" ht="24.15" customHeight="1">
      <c r="A696" s="39"/>
      <c r="B696" s="40"/>
      <c r="C696" s="219" t="s">
        <v>956</v>
      </c>
      <c r="D696" s="219" t="s">
        <v>139</v>
      </c>
      <c r="E696" s="220" t="s">
        <v>957</v>
      </c>
      <c r="F696" s="221" t="s">
        <v>958</v>
      </c>
      <c r="G696" s="222" t="s">
        <v>212</v>
      </c>
      <c r="H696" s="223">
        <v>6.2999999999999998</v>
      </c>
      <c r="I696" s="224"/>
      <c r="J696" s="225">
        <f>ROUND(I696*H696,2)</f>
        <v>0</v>
      </c>
      <c r="K696" s="221" t="s">
        <v>143</v>
      </c>
      <c r="L696" s="45"/>
      <c r="M696" s="226" t="s">
        <v>1</v>
      </c>
      <c r="N696" s="227" t="s">
        <v>44</v>
      </c>
      <c r="O696" s="92"/>
      <c r="P696" s="228">
        <f>O696*H696</f>
        <v>0</v>
      </c>
      <c r="Q696" s="228">
        <v>0.00022049999999999999</v>
      </c>
      <c r="R696" s="228">
        <f>Q696*H696</f>
        <v>0.00138915</v>
      </c>
      <c r="S696" s="228">
        <v>0</v>
      </c>
      <c r="T696" s="229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0" t="s">
        <v>144</v>
      </c>
      <c r="AT696" s="230" t="s">
        <v>139</v>
      </c>
      <c r="AU696" s="230" t="s">
        <v>88</v>
      </c>
      <c r="AY696" s="18" t="s">
        <v>137</v>
      </c>
      <c r="BE696" s="231">
        <f>IF(N696="základní",J696,0)</f>
        <v>0</v>
      </c>
      <c r="BF696" s="231">
        <f>IF(N696="snížená",J696,0)</f>
        <v>0</v>
      </c>
      <c r="BG696" s="231">
        <f>IF(N696="zákl. přenesená",J696,0)</f>
        <v>0</v>
      </c>
      <c r="BH696" s="231">
        <f>IF(N696="sníž. přenesená",J696,0)</f>
        <v>0</v>
      </c>
      <c r="BI696" s="231">
        <f>IF(N696="nulová",J696,0)</f>
        <v>0</v>
      </c>
      <c r="BJ696" s="18" t="s">
        <v>21</v>
      </c>
      <c r="BK696" s="231">
        <f>ROUND(I696*H696,2)</f>
        <v>0</v>
      </c>
      <c r="BL696" s="18" t="s">
        <v>144</v>
      </c>
      <c r="BM696" s="230" t="s">
        <v>959</v>
      </c>
    </row>
    <row r="697" s="2" customFormat="1">
      <c r="A697" s="39"/>
      <c r="B697" s="40"/>
      <c r="C697" s="41"/>
      <c r="D697" s="232" t="s">
        <v>146</v>
      </c>
      <c r="E697" s="41"/>
      <c r="F697" s="233" t="s">
        <v>960</v>
      </c>
      <c r="G697" s="41"/>
      <c r="H697" s="41"/>
      <c r="I697" s="234"/>
      <c r="J697" s="41"/>
      <c r="K697" s="41"/>
      <c r="L697" s="45"/>
      <c r="M697" s="235"/>
      <c r="N697" s="236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146</v>
      </c>
      <c r="AU697" s="18" t="s">
        <v>88</v>
      </c>
    </row>
    <row r="698" s="2" customFormat="1">
      <c r="A698" s="39"/>
      <c r="B698" s="40"/>
      <c r="C698" s="41"/>
      <c r="D698" s="237" t="s">
        <v>148</v>
      </c>
      <c r="E698" s="41"/>
      <c r="F698" s="238" t="s">
        <v>961</v>
      </c>
      <c r="G698" s="41"/>
      <c r="H698" s="41"/>
      <c r="I698" s="234"/>
      <c r="J698" s="41"/>
      <c r="K698" s="41"/>
      <c r="L698" s="45"/>
      <c r="M698" s="235"/>
      <c r="N698" s="236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148</v>
      </c>
      <c r="AU698" s="18" t="s">
        <v>88</v>
      </c>
    </row>
    <row r="699" s="13" customFormat="1">
      <c r="A699" s="13"/>
      <c r="B699" s="239"/>
      <c r="C699" s="240"/>
      <c r="D699" s="232" t="s">
        <v>150</v>
      </c>
      <c r="E699" s="241" t="s">
        <v>1</v>
      </c>
      <c r="F699" s="242" t="s">
        <v>954</v>
      </c>
      <c r="G699" s="240"/>
      <c r="H699" s="241" t="s">
        <v>1</v>
      </c>
      <c r="I699" s="243"/>
      <c r="J699" s="240"/>
      <c r="K699" s="240"/>
      <c r="L699" s="244"/>
      <c r="M699" s="245"/>
      <c r="N699" s="246"/>
      <c r="O699" s="246"/>
      <c r="P699" s="246"/>
      <c r="Q699" s="246"/>
      <c r="R699" s="246"/>
      <c r="S699" s="246"/>
      <c r="T699" s="247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8" t="s">
        <v>150</v>
      </c>
      <c r="AU699" s="248" t="s">
        <v>88</v>
      </c>
      <c r="AV699" s="13" t="s">
        <v>21</v>
      </c>
      <c r="AW699" s="13" t="s">
        <v>36</v>
      </c>
      <c r="AX699" s="13" t="s">
        <v>79</v>
      </c>
      <c r="AY699" s="248" t="s">
        <v>137</v>
      </c>
    </row>
    <row r="700" s="14" customFormat="1">
      <c r="A700" s="14"/>
      <c r="B700" s="249"/>
      <c r="C700" s="250"/>
      <c r="D700" s="232" t="s">
        <v>150</v>
      </c>
      <c r="E700" s="251" t="s">
        <v>1</v>
      </c>
      <c r="F700" s="252" t="s">
        <v>955</v>
      </c>
      <c r="G700" s="250"/>
      <c r="H700" s="253">
        <v>6.2999999999999998</v>
      </c>
      <c r="I700" s="254"/>
      <c r="J700" s="250"/>
      <c r="K700" s="250"/>
      <c r="L700" s="255"/>
      <c r="M700" s="256"/>
      <c r="N700" s="257"/>
      <c r="O700" s="257"/>
      <c r="P700" s="257"/>
      <c r="Q700" s="257"/>
      <c r="R700" s="257"/>
      <c r="S700" s="257"/>
      <c r="T700" s="258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9" t="s">
        <v>150</v>
      </c>
      <c r="AU700" s="259" t="s">
        <v>88</v>
      </c>
      <c r="AV700" s="14" t="s">
        <v>88</v>
      </c>
      <c r="AW700" s="14" t="s">
        <v>36</v>
      </c>
      <c r="AX700" s="14" t="s">
        <v>21</v>
      </c>
      <c r="AY700" s="259" t="s">
        <v>137</v>
      </c>
    </row>
    <row r="701" s="2" customFormat="1" ht="21.75" customHeight="1">
      <c r="A701" s="39"/>
      <c r="B701" s="40"/>
      <c r="C701" s="219" t="s">
        <v>962</v>
      </c>
      <c r="D701" s="219" t="s">
        <v>139</v>
      </c>
      <c r="E701" s="220" t="s">
        <v>963</v>
      </c>
      <c r="F701" s="221" t="s">
        <v>964</v>
      </c>
      <c r="G701" s="222" t="s">
        <v>212</v>
      </c>
      <c r="H701" s="223">
        <v>6.2999999999999998</v>
      </c>
      <c r="I701" s="224"/>
      <c r="J701" s="225">
        <f>ROUND(I701*H701,2)</f>
        <v>0</v>
      </c>
      <c r="K701" s="221" t="s">
        <v>143</v>
      </c>
      <c r="L701" s="45"/>
      <c r="M701" s="226" t="s">
        <v>1</v>
      </c>
      <c r="N701" s="227" t="s">
        <v>44</v>
      </c>
      <c r="O701" s="92"/>
      <c r="P701" s="228">
        <f>O701*H701</f>
        <v>0</v>
      </c>
      <c r="Q701" s="228">
        <v>1.995E-06</v>
      </c>
      <c r="R701" s="228">
        <f>Q701*H701</f>
        <v>1.25685E-05</v>
      </c>
      <c r="S701" s="228">
        <v>0</v>
      </c>
      <c r="T701" s="229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0" t="s">
        <v>144</v>
      </c>
      <c r="AT701" s="230" t="s">
        <v>139</v>
      </c>
      <c r="AU701" s="230" t="s">
        <v>88</v>
      </c>
      <c r="AY701" s="18" t="s">
        <v>137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8" t="s">
        <v>21</v>
      </c>
      <c r="BK701" s="231">
        <f>ROUND(I701*H701,2)</f>
        <v>0</v>
      </c>
      <c r="BL701" s="18" t="s">
        <v>144</v>
      </c>
      <c r="BM701" s="230" t="s">
        <v>965</v>
      </c>
    </row>
    <row r="702" s="2" customFormat="1">
      <c r="A702" s="39"/>
      <c r="B702" s="40"/>
      <c r="C702" s="41"/>
      <c r="D702" s="232" t="s">
        <v>146</v>
      </c>
      <c r="E702" s="41"/>
      <c r="F702" s="233" t="s">
        <v>966</v>
      </c>
      <c r="G702" s="41"/>
      <c r="H702" s="41"/>
      <c r="I702" s="234"/>
      <c r="J702" s="41"/>
      <c r="K702" s="41"/>
      <c r="L702" s="45"/>
      <c r="M702" s="235"/>
      <c r="N702" s="236"/>
      <c r="O702" s="92"/>
      <c r="P702" s="92"/>
      <c r="Q702" s="92"/>
      <c r="R702" s="92"/>
      <c r="S702" s="92"/>
      <c r="T702" s="93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146</v>
      </c>
      <c r="AU702" s="18" t="s">
        <v>88</v>
      </c>
    </row>
    <row r="703" s="2" customFormat="1">
      <c r="A703" s="39"/>
      <c r="B703" s="40"/>
      <c r="C703" s="41"/>
      <c r="D703" s="237" t="s">
        <v>148</v>
      </c>
      <c r="E703" s="41"/>
      <c r="F703" s="238" t="s">
        <v>967</v>
      </c>
      <c r="G703" s="41"/>
      <c r="H703" s="41"/>
      <c r="I703" s="234"/>
      <c r="J703" s="41"/>
      <c r="K703" s="41"/>
      <c r="L703" s="45"/>
      <c r="M703" s="235"/>
      <c r="N703" s="236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148</v>
      </c>
      <c r="AU703" s="18" t="s">
        <v>88</v>
      </c>
    </row>
    <row r="704" s="13" customFormat="1">
      <c r="A704" s="13"/>
      <c r="B704" s="239"/>
      <c r="C704" s="240"/>
      <c r="D704" s="232" t="s">
        <v>150</v>
      </c>
      <c r="E704" s="241" t="s">
        <v>1</v>
      </c>
      <c r="F704" s="242" t="s">
        <v>954</v>
      </c>
      <c r="G704" s="240"/>
      <c r="H704" s="241" t="s">
        <v>1</v>
      </c>
      <c r="I704" s="243"/>
      <c r="J704" s="240"/>
      <c r="K704" s="240"/>
      <c r="L704" s="244"/>
      <c r="M704" s="245"/>
      <c r="N704" s="246"/>
      <c r="O704" s="246"/>
      <c r="P704" s="246"/>
      <c r="Q704" s="246"/>
      <c r="R704" s="246"/>
      <c r="S704" s="246"/>
      <c r="T704" s="247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8" t="s">
        <v>150</v>
      </c>
      <c r="AU704" s="248" t="s">
        <v>88</v>
      </c>
      <c r="AV704" s="13" t="s">
        <v>21</v>
      </c>
      <c r="AW704" s="13" t="s">
        <v>36</v>
      </c>
      <c r="AX704" s="13" t="s">
        <v>79</v>
      </c>
      <c r="AY704" s="248" t="s">
        <v>137</v>
      </c>
    </row>
    <row r="705" s="14" customFormat="1">
      <c r="A705" s="14"/>
      <c r="B705" s="249"/>
      <c r="C705" s="250"/>
      <c r="D705" s="232" t="s">
        <v>150</v>
      </c>
      <c r="E705" s="251" t="s">
        <v>1</v>
      </c>
      <c r="F705" s="252" t="s">
        <v>955</v>
      </c>
      <c r="G705" s="250"/>
      <c r="H705" s="253">
        <v>6.2999999999999998</v>
      </c>
      <c r="I705" s="254"/>
      <c r="J705" s="250"/>
      <c r="K705" s="250"/>
      <c r="L705" s="255"/>
      <c r="M705" s="256"/>
      <c r="N705" s="257"/>
      <c r="O705" s="257"/>
      <c r="P705" s="257"/>
      <c r="Q705" s="257"/>
      <c r="R705" s="257"/>
      <c r="S705" s="257"/>
      <c r="T705" s="258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9" t="s">
        <v>150</v>
      </c>
      <c r="AU705" s="259" t="s">
        <v>88</v>
      </c>
      <c r="AV705" s="14" t="s">
        <v>88</v>
      </c>
      <c r="AW705" s="14" t="s">
        <v>36</v>
      </c>
      <c r="AX705" s="14" t="s">
        <v>21</v>
      </c>
      <c r="AY705" s="259" t="s">
        <v>137</v>
      </c>
    </row>
    <row r="706" s="2" customFormat="1" ht="24.15" customHeight="1">
      <c r="A706" s="39"/>
      <c r="B706" s="40"/>
      <c r="C706" s="219" t="s">
        <v>968</v>
      </c>
      <c r="D706" s="219" t="s">
        <v>139</v>
      </c>
      <c r="E706" s="220" t="s">
        <v>969</v>
      </c>
      <c r="F706" s="221" t="s">
        <v>970</v>
      </c>
      <c r="G706" s="222" t="s">
        <v>155</v>
      </c>
      <c r="H706" s="223">
        <v>21</v>
      </c>
      <c r="I706" s="224"/>
      <c r="J706" s="225">
        <f>ROUND(I706*H706,2)</f>
        <v>0</v>
      </c>
      <c r="K706" s="221" t="s">
        <v>143</v>
      </c>
      <c r="L706" s="45"/>
      <c r="M706" s="226" t="s">
        <v>1</v>
      </c>
      <c r="N706" s="227" t="s">
        <v>44</v>
      </c>
      <c r="O706" s="92"/>
      <c r="P706" s="228">
        <f>O706*H706</f>
        <v>0</v>
      </c>
      <c r="Q706" s="228">
        <v>0.077729999999999994</v>
      </c>
      <c r="R706" s="228">
        <f>Q706*H706</f>
        <v>1.6323299999999998</v>
      </c>
      <c r="S706" s="228">
        <v>0</v>
      </c>
      <c r="T706" s="229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30" t="s">
        <v>144</v>
      </c>
      <c r="AT706" s="230" t="s">
        <v>139</v>
      </c>
      <c r="AU706" s="230" t="s">
        <v>88</v>
      </c>
      <c r="AY706" s="18" t="s">
        <v>137</v>
      </c>
      <c r="BE706" s="231">
        <f>IF(N706="základní",J706,0)</f>
        <v>0</v>
      </c>
      <c r="BF706" s="231">
        <f>IF(N706="snížená",J706,0)</f>
        <v>0</v>
      </c>
      <c r="BG706" s="231">
        <f>IF(N706="zákl. přenesená",J706,0)</f>
        <v>0</v>
      </c>
      <c r="BH706" s="231">
        <f>IF(N706="sníž. přenesená",J706,0)</f>
        <v>0</v>
      </c>
      <c r="BI706" s="231">
        <f>IF(N706="nulová",J706,0)</f>
        <v>0</v>
      </c>
      <c r="BJ706" s="18" t="s">
        <v>21</v>
      </c>
      <c r="BK706" s="231">
        <f>ROUND(I706*H706,2)</f>
        <v>0</v>
      </c>
      <c r="BL706" s="18" t="s">
        <v>144</v>
      </c>
      <c r="BM706" s="230" t="s">
        <v>971</v>
      </c>
    </row>
    <row r="707" s="2" customFormat="1">
      <c r="A707" s="39"/>
      <c r="B707" s="40"/>
      <c r="C707" s="41"/>
      <c r="D707" s="232" t="s">
        <v>146</v>
      </c>
      <c r="E707" s="41"/>
      <c r="F707" s="233" t="s">
        <v>972</v>
      </c>
      <c r="G707" s="41"/>
      <c r="H707" s="41"/>
      <c r="I707" s="234"/>
      <c r="J707" s="41"/>
      <c r="K707" s="41"/>
      <c r="L707" s="45"/>
      <c r="M707" s="235"/>
      <c r="N707" s="236"/>
      <c r="O707" s="92"/>
      <c r="P707" s="92"/>
      <c r="Q707" s="92"/>
      <c r="R707" s="92"/>
      <c r="S707" s="92"/>
      <c r="T707" s="93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146</v>
      </c>
      <c r="AU707" s="18" t="s">
        <v>88</v>
      </c>
    </row>
    <row r="708" s="2" customFormat="1">
      <c r="A708" s="39"/>
      <c r="B708" s="40"/>
      <c r="C708" s="41"/>
      <c r="D708" s="237" t="s">
        <v>148</v>
      </c>
      <c r="E708" s="41"/>
      <c r="F708" s="238" t="s">
        <v>973</v>
      </c>
      <c r="G708" s="41"/>
      <c r="H708" s="41"/>
      <c r="I708" s="234"/>
      <c r="J708" s="41"/>
      <c r="K708" s="41"/>
      <c r="L708" s="45"/>
      <c r="M708" s="235"/>
      <c r="N708" s="236"/>
      <c r="O708" s="92"/>
      <c r="P708" s="92"/>
      <c r="Q708" s="92"/>
      <c r="R708" s="92"/>
      <c r="S708" s="92"/>
      <c r="T708" s="93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148</v>
      </c>
      <c r="AU708" s="18" t="s">
        <v>88</v>
      </c>
    </row>
    <row r="709" s="2" customFormat="1" ht="24.15" customHeight="1">
      <c r="A709" s="39"/>
      <c r="B709" s="40"/>
      <c r="C709" s="283" t="s">
        <v>974</v>
      </c>
      <c r="D709" s="283" t="s">
        <v>320</v>
      </c>
      <c r="E709" s="284" t="s">
        <v>975</v>
      </c>
      <c r="F709" s="285" t="s">
        <v>976</v>
      </c>
      <c r="G709" s="286" t="s">
        <v>155</v>
      </c>
      <c r="H709" s="287">
        <v>21</v>
      </c>
      <c r="I709" s="288"/>
      <c r="J709" s="289">
        <f>ROUND(I709*H709,2)</f>
        <v>0</v>
      </c>
      <c r="K709" s="285" t="s">
        <v>1</v>
      </c>
      <c r="L709" s="290"/>
      <c r="M709" s="291" t="s">
        <v>1</v>
      </c>
      <c r="N709" s="292" t="s">
        <v>44</v>
      </c>
      <c r="O709" s="92"/>
      <c r="P709" s="228">
        <f>O709*H709</f>
        <v>0</v>
      </c>
      <c r="Q709" s="228">
        <v>0.051999999999999998</v>
      </c>
      <c r="R709" s="228">
        <f>Q709*H709</f>
        <v>1.0919999999999999</v>
      </c>
      <c r="S709" s="228">
        <v>0</v>
      </c>
      <c r="T709" s="229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0" t="s">
        <v>195</v>
      </c>
      <c r="AT709" s="230" t="s">
        <v>320</v>
      </c>
      <c r="AU709" s="230" t="s">
        <v>88</v>
      </c>
      <c r="AY709" s="18" t="s">
        <v>137</v>
      </c>
      <c r="BE709" s="231">
        <f>IF(N709="základní",J709,0)</f>
        <v>0</v>
      </c>
      <c r="BF709" s="231">
        <f>IF(N709="snížená",J709,0)</f>
        <v>0</v>
      </c>
      <c r="BG709" s="231">
        <f>IF(N709="zákl. přenesená",J709,0)</f>
        <v>0</v>
      </c>
      <c r="BH709" s="231">
        <f>IF(N709="sníž. přenesená",J709,0)</f>
        <v>0</v>
      </c>
      <c r="BI709" s="231">
        <f>IF(N709="nulová",J709,0)</f>
        <v>0</v>
      </c>
      <c r="BJ709" s="18" t="s">
        <v>21</v>
      </c>
      <c r="BK709" s="231">
        <f>ROUND(I709*H709,2)</f>
        <v>0</v>
      </c>
      <c r="BL709" s="18" t="s">
        <v>144</v>
      </c>
      <c r="BM709" s="230" t="s">
        <v>977</v>
      </c>
    </row>
    <row r="710" s="2" customFormat="1">
      <c r="A710" s="39"/>
      <c r="B710" s="40"/>
      <c r="C710" s="41"/>
      <c r="D710" s="232" t="s">
        <v>146</v>
      </c>
      <c r="E710" s="41"/>
      <c r="F710" s="233" t="s">
        <v>976</v>
      </c>
      <c r="G710" s="41"/>
      <c r="H710" s="41"/>
      <c r="I710" s="234"/>
      <c r="J710" s="41"/>
      <c r="K710" s="41"/>
      <c r="L710" s="45"/>
      <c r="M710" s="235"/>
      <c r="N710" s="236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146</v>
      </c>
      <c r="AU710" s="18" t="s">
        <v>88</v>
      </c>
    </row>
    <row r="711" s="2" customFormat="1" ht="33" customHeight="1">
      <c r="A711" s="39"/>
      <c r="B711" s="40"/>
      <c r="C711" s="219" t="s">
        <v>978</v>
      </c>
      <c r="D711" s="219" t="s">
        <v>139</v>
      </c>
      <c r="E711" s="220" t="s">
        <v>979</v>
      </c>
      <c r="F711" s="221" t="s">
        <v>980</v>
      </c>
      <c r="G711" s="222" t="s">
        <v>155</v>
      </c>
      <c r="H711" s="223">
        <v>4</v>
      </c>
      <c r="I711" s="224"/>
      <c r="J711" s="225">
        <f>ROUND(I711*H711,2)</f>
        <v>0</v>
      </c>
      <c r="K711" s="221" t="s">
        <v>143</v>
      </c>
      <c r="L711" s="45"/>
      <c r="M711" s="226" t="s">
        <v>1</v>
      </c>
      <c r="N711" s="227" t="s">
        <v>44</v>
      </c>
      <c r="O711" s="92"/>
      <c r="P711" s="228">
        <f>O711*H711</f>
        <v>0</v>
      </c>
      <c r="Q711" s="228">
        <v>0.097159999999999996</v>
      </c>
      <c r="R711" s="228">
        <f>Q711*H711</f>
        <v>0.38863999999999999</v>
      </c>
      <c r="S711" s="228">
        <v>0</v>
      </c>
      <c r="T711" s="229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30" t="s">
        <v>144</v>
      </c>
      <c r="AT711" s="230" t="s">
        <v>139</v>
      </c>
      <c r="AU711" s="230" t="s">
        <v>88</v>
      </c>
      <c r="AY711" s="18" t="s">
        <v>137</v>
      </c>
      <c r="BE711" s="231">
        <f>IF(N711="základní",J711,0)</f>
        <v>0</v>
      </c>
      <c r="BF711" s="231">
        <f>IF(N711="snížená",J711,0)</f>
        <v>0</v>
      </c>
      <c r="BG711" s="231">
        <f>IF(N711="zákl. přenesená",J711,0)</f>
        <v>0</v>
      </c>
      <c r="BH711" s="231">
        <f>IF(N711="sníž. přenesená",J711,0)</f>
        <v>0</v>
      </c>
      <c r="BI711" s="231">
        <f>IF(N711="nulová",J711,0)</f>
        <v>0</v>
      </c>
      <c r="BJ711" s="18" t="s">
        <v>21</v>
      </c>
      <c r="BK711" s="231">
        <f>ROUND(I711*H711,2)</f>
        <v>0</v>
      </c>
      <c r="BL711" s="18" t="s">
        <v>144</v>
      </c>
      <c r="BM711" s="230" t="s">
        <v>981</v>
      </c>
    </row>
    <row r="712" s="2" customFormat="1">
      <c r="A712" s="39"/>
      <c r="B712" s="40"/>
      <c r="C712" s="41"/>
      <c r="D712" s="232" t="s">
        <v>146</v>
      </c>
      <c r="E712" s="41"/>
      <c r="F712" s="233" t="s">
        <v>982</v>
      </c>
      <c r="G712" s="41"/>
      <c r="H712" s="41"/>
      <c r="I712" s="234"/>
      <c r="J712" s="41"/>
      <c r="K712" s="41"/>
      <c r="L712" s="45"/>
      <c r="M712" s="235"/>
      <c r="N712" s="236"/>
      <c r="O712" s="92"/>
      <c r="P712" s="92"/>
      <c r="Q712" s="92"/>
      <c r="R712" s="92"/>
      <c r="S712" s="92"/>
      <c r="T712" s="93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146</v>
      </c>
      <c r="AU712" s="18" t="s">
        <v>88</v>
      </c>
    </row>
    <row r="713" s="2" customFormat="1">
      <c r="A713" s="39"/>
      <c r="B713" s="40"/>
      <c r="C713" s="41"/>
      <c r="D713" s="237" t="s">
        <v>148</v>
      </c>
      <c r="E713" s="41"/>
      <c r="F713" s="238" t="s">
        <v>983</v>
      </c>
      <c r="G713" s="41"/>
      <c r="H713" s="41"/>
      <c r="I713" s="234"/>
      <c r="J713" s="41"/>
      <c r="K713" s="41"/>
      <c r="L713" s="45"/>
      <c r="M713" s="235"/>
      <c r="N713" s="236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148</v>
      </c>
      <c r="AU713" s="18" t="s">
        <v>88</v>
      </c>
    </row>
    <row r="714" s="2" customFormat="1" ht="24.15" customHeight="1">
      <c r="A714" s="39"/>
      <c r="B714" s="40"/>
      <c r="C714" s="283" t="s">
        <v>984</v>
      </c>
      <c r="D714" s="283" t="s">
        <v>320</v>
      </c>
      <c r="E714" s="284" t="s">
        <v>985</v>
      </c>
      <c r="F714" s="285" t="s">
        <v>986</v>
      </c>
      <c r="G714" s="286" t="s">
        <v>155</v>
      </c>
      <c r="H714" s="287">
        <v>4</v>
      </c>
      <c r="I714" s="288"/>
      <c r="J714" s="289">
        <f>ROUND(I714*H714,2)</f>
        <v>0</v>
      </c>
      <c r="K714" s="285" t="s">
        <v>1</v>
      </c>
      <c r="L714" s="290"/>
      <c r="M714" s="291" t="s">
        <v>1</v>
      </c>
      <c r="N714" s="292" t="s">
        <v>44</v>
      </c>
      <c r="O714" s="92"/>
      <c r="P714" s="228">
        <f>O714*H714</f>
        <v>0</v>
      </c>
      <c r="Q714" s="228">
        <v>0.051999999999999998</v>
      </c>
      <c r="R714" s="228">
        <f>Q714*H714</f>
        <v>0.20799999999999999</v>
      </c>
      <c r="S714" s="228">
        <v>0</v>
      </c>
      <c r="T714" s="229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30" t="s">
        <v>195</v>
      </c>
      <c r="AT714" s="230" t="s">
        <v>320</v>
      </c>
      <c r="AU714" s="230" t="s">
        <v>88</v>
      </c>
      <c r="AY714" s="18" t="s">
        <v>137</v>
      </c>
      <c r="BE714" s="231">
        <f>IF(N714="základní",J714,0)</f>
        <v>0</v>
      </c>
      <c r="BF714" s="231">
        <f>IF(N714="snížená",J714,0)</f>
        <v>0</v>
      </c>
      <c r="BG714" s="231">
        <f>IF(N714="zákl. přenesená",J714,0)</f>
        <v>0</v>
      </c>
      <c r="BH714" s="231">
        <f>IF(N714="sníž. přenesená",J714,0)</f>
        <v>0</v>
      </c>
      <c r="BI714" s="231">
        <f>IF(N714="nulová",J714,0)</f>
        <v>0</v>
      </c>
      <c r="BJ714" s="18" t="s">
        <v>21</v>
      </c>
      <c r="BK714" s="231">
        <f>ROUND(I714*H714,2)</f>
        <v>0</v>
      </c>
      <c r="BL714" s="18" t="s">
        <v>144</v>
      </c>
      <c r="BM714" s="230" t="s">
        <v>987</v>
      </c>
    </row>
    <row r="715" s="2" customFormat="1">
      <c r="A715" s="39"/>
      <c r="B715" s="40"/>
      <c r="C715" s="41"/>
      <c r="D715" s="232" t="s">
        <v>146</v>
      </c>
      <c r="E715" s="41"/>
      <c r="F715" s="233" t="s">
        <v>986</v>
      </c>
      <c r="G715" s="41"/>
      <c r="H715" s="41"/>
      <c r="I715" s="234"/>
      <c r="J715" s="41"/>
      <c r="K715" s="41"/>
      <c r="L715" s="45"/>
      <c r="M715" s="235"/>
      <c r="N715" s="236"/>
      <c r="O715" s="92"/>
      <c r="P715" s="92"/>
      <c r="Q715" s="92"/>
      <c r="R715" s="92"/>
      <c r="S715" s="92"/>
      <c r="T715" s="93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146</v>
      </c>
      <c r="AU715" s="18" t="s">
        <v>88</v>
      </c>
    </row>
    <row r="716" s="2" customFormat="1" ht="16.5" customHeight="1">
      <c r="A716" s="39"/>
      <c r="B716" s="40"/>
      <c r="C716" s="219" t="s">
        <v>988</v>
      </c>
      <c r="D716" s="219" t="s">
        <v>139</v>
      </c>
      <c r="E716" s="220" t="s">
        <v>989</v>
      </c>
      <c r="F716" s="221" t="s">
        <v>990</v>
      </c>
      <c r="G716" s="222" t="s">
        <v>155</v>
      </c>
      <c r="H716" s="223">
        <v>1</v>
      </c>
      <c r="I716" s="224"/>
      <c r="J716" s="225">
        <f>ROUND(I716*H716,2)</f>
        <v>0</v>
      </c>
      <c r="K716" s="221" t="s">
        <v>1</v>
      </c>
      <c r="L716" s="45"/>
      <c r="M716" s="226" t="s">
        <v>1</v>
      </c>
      <c r="N716" s="227" t="s">
        <v>44</v>
      </c>
      <c r="O716" s="92"/>
      <c r="P716" s="228">
        <f>O716*H716</f>
        <v>0</v>
      </c>
      <c r="Q716" s="228">
        <v>0</v>
      </c>
      <c r="R716" s="228">
        <f>Q716*H716</f>
        <v>0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144</v>
      </c>
      <c r="AT716" s="230" t="s">
        <v>139</v>
      </c>
      <c r="AU716" s="230" t="s">
        <v>88</v>
      </c>
      <c r="AY716" s="18" t="s">
        <v>137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21</v>
      </c>
      <c r="BK716" s="231">
        <f>ROUND(I716*H716,2)</f>
        <v>0</v>
      </c>
      <c r="BL716" s="18" t="s">
        <v>144</v>
      </c>
      <c r="BM716" s="230" t="s">
        <v>991</v>
      </c>
    </row>
    <row r="717" s="2" customFormat="1">
      <c r="A717" s="39"/>
      <c r="B717" s="40"/>
      <c r="C717" s="41"/>
      <c r="D717" s="232" t="s">
        <v>146</v>
      </c>
      <c r="E717" s="41"/>
      <c r="F717" s="233" t="s">
        <v>990</v>
      </c>
      <c r="G717" s="41"/>
      <c r="H717" s="41"/>
      <c r="I717" s="234"/>
      <c r="J717" s="41"/>
      <c r="K717" s="41"/>
      <c r="L717" s="45"/>
      <c r="M717" s="235"/>
      <c r="N717" s="236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146</v>
      </c>
      <c r="AU717" s="18" t="s">
        <v>88</v>
      </c>
    </row>
    <row r="718" s="2" customFormat="1" ht="21.75" customHeight="1">
      <c r="A718" s="39"/>
      <c r="B718" s="40"/>
      <c r="C718" s="219" t="s">
        <v>359</v>
      </c>
      <c r="D718" s="219" t="s">
        <v>139</v>
      </c>
      <c r="E718" s="220" t="s">
        <v>992</v>
      </c>
      <c r="F718" s="221" t="s">
        <v>993</v>
      </c>
      <c r="G718" s="222" t="s">
        <v>155</v>
      </c>
      <c r="H718" s="223">
        <v>8</v>
      </c>
      <c r="I718" s="224"/>
      <c r="J718" s="225">
        <f>ROUND(I718*H718,2)</f>
        <v>0</v>
      </c>
      <c r="K718" s="221" t="s">
        <v>1</v>
      </c>
      <c r="L718" s="45"/>
      <c r="M718" s="226" t="s">
        <v>1</v>
      </c>
      <c r="N718" s="227" t="s">
        <v>44</v>
      </c>
      <c r="O718" s="92"/>
      <c r="P718" s="228">
        <f>O718*H718</f>
        <v>0</v>
      </c>
      <c r="Q718" s="228">
        <v>0</v>
      </c>
      <c r="R718" s="228">
        <f>Q718*H718</f>
        <v>0</v>
      </c>
      <c r="S718" s="228">
        <v>0</v>
      </c>
      <c r="T718" s="229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30" t="s">
        <v>144</v>
      </c>
      <c r="AT718" s="230" t="s">
        <v>139</v>
      </c>
      <c r="AU718" s="230" t="s">
        <v>88</v>
      </c>
      <c r="AY718" s="18" t="s">
        <v>137</v>
      </c>
      <c r="BE718" s="231">
        <f>IF(N718="základní",J718,0)</f>
        <v>0</v>
      </c>
      <c r="BF718" s="231">
        <f>IF(N718="snížená",J718,0)</f>
        <v>0</v>
      </c>
      <c r="BG718" s="231">
        <f>IF(N718="zákl. přenesená",J718,0)</f>
        <v>0</v>
      </c>
      <c r="BH718" s="231">
        <f>IF(N718="sníž. přenesená",J718,0)</f>
        <v>0</v>
      </c>
      <c r="BI718" s="231">
        <f>IF(N718="nulová",J718,0)</f>
        <v>0</v>
      </c>
      <c r="BJ718" s="18" t="s">
        <v>21</v>
      </c>
      <c r="BK718" s="231">
        <f>ROUND(I718*H718,2)</f>
        <v>0</v>
      </c>
      <c r="BL718" s="18" t="s">
        <v>144</v>
      </c>
      <c r="BM718" s="230" t="s">
        <v>994</v>
      </c>
    </row>
    <row r="719" s="2" customFormat="1">
      <c r="A719" s="39"/>
      <c r="B719" s="40"/>
      <c r="C719" s="41"/>
      <c r="D719" s="232" t="s">
        <v>146</v>
      </c>
      <c r="E719" s="41"/>
      <c r="F719" s="233" t="s">
        <v>993</v>
      </c>
      <c r="G719" s="41"/>
      <c r="H719" s="41"/>
      <c r="I719" s="234"/>
      <c r="J719" s="41"/>
      <c r="K719" s="41"/>
      <c r="L719" s="45"/>
      <c r="M719" s="235"/>
      <c r="N719" s="236"/>
      <c r="O719" s="92"/>
      <c r="P719" s="92"/>
      <c r="Q719" s="92"/>
      <c r="R719" s="92"/>
      <c r="S719" s="92"/>
      <c r="T719" s="93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146</v>
      </c>
      <c r="AU719" s="18" t="s">
        <v>88</v>
      </c>
    </row>
    <row r="720" s="2" customFormat="1" ht="21.75" customHeight="1">
      <c r="A720" s="39"/>
      <c r="B720" s="40"/>
      <c r="C720" s="219" t="s">
        <v>995</v>
      </c>
      <c r="D720" s="219" t="s">
        <v>139</v>
      </c>
      <c r="E720" s="220" t="s">
        <v>996</v>
      </c>
      <c r="F720" s="221" t="s">
        <v>997</v>
      </c>
      <c r="G720" s="222" t="s">
        <v>155</v>
      </c>
      <c r="H720" s="223">
        <v>8</v>
      </c>
      <c r="I720" s="224"/>
      <c r="J720" s="225">
        <f>ROUND(I720*H720,2)</f>
        <v>0</v>
      </c>
      <c r="K720" s="221" t="s">
        <v>1</v>
      </c>
      <c r="L720" s="45"/>
      <c r="M720" s="226" t="s">
        <v>1</v>
      </c>
      <c r="N720" s="227" t="s">
        <v>44</v>
      </c>
      <c r="O720" s="92"/>
      <c r="P720" s="228">
        <f>O720*H720</f>
        <v>0</v>
      </c>
      <c r="Q720" s="228">
        <v>0</v>
      </c>
      <c r="R720" s="228">
        <f>Q720*H720</f>
        <v>0</v>
      </c>
      <c r="S720" s="228">
        <v>0</v>
      </c>
      <c r="T720" s="229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30" t="s">
        <v>144</v>
      </c>
      <c r="AT720" s="230" t="s">
        <v>139</v>
      </c>
      <c r="AU720" s="230" t="s">
        <v>88</v>
      </c>
      <c r="AY720" s="18" t="s">
        <v>137</v>
      </c>
      <c r="BE720" s="231">
        <f>IF(N720="základní",J720,0)</f>
        <v>0</v>
      </c>
      <c r="BF720" s="231">
        <f>IF(N720="snížená",J720,0)</f>
        <v>0</v>
      </c>
      <c r="BG720" s="231">
        <f>IF(N720="zákl. přenesená",J720,0)</f>
        <v>0</v>
      </c>
      <c r="BH720" s="231">
        <f>IF(N720="sníž. přenesená",J720,0)</f>
        <v>0</v>
      </c>
      <c r="BI720" s="231">
        <f>IF(N720="nulová",J720,0)</f>
        <v>0</v>
      </c>
      <c r="BJ720" s="18" t="s">
        <v>21</v>
      </c>
      <c r="BK720" s="231">
        <f>ROUND(I720*H720,2)</f>
        <v>0</v>
      </c>
      <c r="BL720" s="18" t="s">
        <v>144</v>
      </c>
      <c r="BM720" s="230" t="s">
        <v>998</v>
      </c>
    </row>
    <row r="721" s="2" customFormat="1">
      <c r="A721" s="39"/>
      <c r="B721" s="40"/>
      <c r="C721" s="41"/>
      <c r="D721" s="232" t="s">
        <v>146</v>
      </c>
      <c r="E721" s="41"/>
      <c r="F721" s="233" t="s">
        <v>997</v>
      </c>
      <c r="G721" s="41"/>
      <c r="H721" s="41"/>
      <c r="I721" s="234"/>
      <c r="J721" s="41"/>
      <c r="K721" s="41"/>
      <c r="L721" s="45"/>
      <c r="M721" s="235"/>
      <c r="N721" s="236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146</v>
      </c>
      <c r="AU721" s="18" t="s">
        <v>88</v>
      </c>
    </row>
    <row r="722" s="2" customFormat="1" ht="16.5" customHeight="1">
      <c r="A722" s="39"/>
      <c r="B722" s="40"/>
      <c r="C722" s="219" t="s">
        <v>999</v>
      </c>
      <c r="D722" s="219" t="s">
        <v>139</v>
      </c>
      <c r="E722" s="220" t="s">
        <v>1000</v>
      </c>
      <c r="F722" s="221" t="s">
        <v>1001</v>
      </c>
      <c r="G722" s="222" t="s">
        <v>155</v>
      </c>
      <c r="H722" s="223">
        <v>6</v>
      </c>
      <c r="I722" s="224"/>
      <c r="J722" s="225">
        <f>ROUND(I722*H722,2)</f>
        <v>0</v>
      </c>
      <c r="K722" s="221" t="s">
        <v>1</v>
      </c>
      <c r="L722" s="45"/>
      <c r="M722" s="226" t="s">
        <v>1</v>
      </c>
      <c r="N722" s="227" t="s">
        <v>44</v>
      </c>
      <c r="O722" s="92"/>
      <c r="P722" s="228">
        <f>O722*H722</f>
        <v>0</v>
      </c>
      <c r="Q722" s="228">
        <v>0</v>
      </c>
      <c r="R722" s="228">
        <f>Q722*H722</f>
        <v>0</v>
      </c>
      <c r="S722" s="228">
        <v>0</v>
      </c>
      <c r="T722" s="22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0" t="s">
        <v>144</v>
      </c>
      <c r="AT722" s="230" t="s">
        <v>139</v>
      </c>
      <c r="AU722" s="230" t="s">
        <v>88</v>
      </c>
      <c r="AY722" s="18" t="s">
        <v>137</v>
      </c>
      <c r="BE722" s="231">
        <f>IF(N722="základní",J722,0)</f>
        <v>0</v>
      </c>
      <c r="BF722" s="231">
        <f>IF(N722="snížená",J722,0)</f>
        <v>0</v>
      </c>
      <c r="BG722" s="231">
        <f>IF(N722="zákl. přenesená",J722,0)</f>
        <v>0</v>
      </c>
      <c r="BH722" s="231">
        <f>IF(N722="sníž. přenesená",J722,0)</f>
        <v>0</v>
      </c>
      <c r="BI722" s="231">
        <f>IF(N722="nulová",J722,0)</f>
        <v>0</v>
      </c>
      <c r="BJ722" s="18" t="s">
        <v>21</v>
      </c>
      <c r="BK722" s="231">
        <f>ROUND(I722*H722,2)</f>
        <v>0</v>
      </c>
      <c r="BL722" s="18" t="s">
        <v>144</v>
      </c>
      <c r="BM722" s="230" t="s">
        <v>1002</v>
      </c>
    </row>
    <row r="723" s="2" customFormat="1">
      <c r="A723" s="39"/>
      <c r="B723" s="40"/>
      <c r="C723" s="41"/>
      <c r="D723" s="232" t="s">
        <v>146</v>
      </c>
      <c r="E723" s="41"/>
      <c r="F723" s="233" t="s">
        <v>1001</v>
      </c>
      <c r="G723" s="41"/>
      <c r="H723" s="41"/>
      <c r="I723" s="234"/>
      <c r="J723" s="41"/>
      <c r="K723" s="41"/>
      <c r="L723" s="45"/>
      <c r="M723" s="235"/>
      <c r="N723" s="236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146</v>
      </c>
      <c r="AU723" s="18" t="s">
        <v>88</v>
      </c>
    </row>
    <row r="724" s="2" customFormat="1" ht="16.5" customHeight="1">
      <c r="A724" s="39"/>
      <c r="B724" s="40"/>
      <c r="C724" s="219" t="s">
        <v>1003</v>
      </c>
      <c r="D724" s="219" t="s">
        <v>139</v>
      </c>
      <c r="E724" s="220" t="s">
        <v>1004</v>
      </c>
      <c r="F724" s="221" t="s">
        <v>1005</v>
      </c>
      <c r="G724" s="222" t="s">
        <v>155</v>
      </c>
      <c r="H724" s="223">
        <v>12</v>
      </c>
      <c r="I724" s="224"/>
      <c r="J724" s="225">
        <f>ROUND(I724*H724,2)</f>
        <v>0</v>
      </c>
      <c r="K724" s="221" t="s">
        <v>1</v>
      </c>
      <c r="L724" s="45"/>
      <c r="M724" s="226" t="s">
        <v>1</v>
      </c>
      <c r="N724" s="227" t="s">
        <v>44</v>
      </c>
      <c r="O724" s="92"/>
      <c r="P724" s="228">
        <f>O724*H724</f>
        <v>0</v>
      </c>
      <c r="Q724" s="228">
        <v>0</v>
      </c>
      <c r="R724" s="228">
        <f>Q724*H724</f>
        <v>0</v>
      </c>
      <c r="S724" s="228">
        <v>0</v>
      </c>
      <c r="T724" s="229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30" t="s">
        <v>144</v>
      </c>
      <c r="AT724" s="230" t="s">
        <v>139</v>
      </c>
      <c r="AU724" s="230" t="s">
        <v>88</v>
      </c>
      <c r="AY724" s="18" t="s">
        <v>137</v>
      </c>
      <c r="BE724" s="231">
        <f>IF(N724="základní",J724,0)</f>
        <v>0</v>
      </c>
      <c r="BF724" s="231">
        <f>IF(N724="snížená",J724,0)</f>
        <v>0</v>
      </c>
      <c r="BG724" s="231">
        <f>IF(N724="zákl. přenesená",J724,0)</f>
        <v>0</v>
      </c>
      <c r="BH724" s="231">
        <f>IF(N724="sníž. přenesená",J724,0)</f>
        <v>0</v>
      </c>
      <c r="BI724" s="231">
        <f>IF(N724="nulová",J724,0)</f>
        <v>0</v>
      </c>
      <c r="BJ724" s="18" t="s">
        <v>21</v>
      </c>
      <c r="BK724" s="231">
        <f>ROUND(I724*H724,2)</f>
        <v>0</v>
      </c>
      <c r="BL724" s="18" t="s">
        <v>144</v>
      </c>
      <c r="BM724" s="230" t="s">
        <v>1006</v>
      </c>
    </row>
    <row r="725" s="2" customFormat="1">
      <c r="A725" s="39"/>
      <c r="B725" s="40"/>
      <c r="C725" s="41"/>
      <c r="D725" s="232" t="s">
        <v>146</v>
      </c>
      <c r="E725" s="41"/>
      <c r="F725" s="233" t="s">
        <v>1005</v>
      </c>
      <c r="G725" s="41"/>
      <c r="H725" s="41"/>
      <c r="I725" s="234"/>
      <c r="J725" s="41"/>
      <c r="K725" s="41"/>
      <c r="L725" s="45"/>
      <c r="M725" s="235"/>
      <c r="N725" s="236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146</v>
      </c>
      <c r="AU725" s="18" t="s">
        <v>88</v>
      </c>
    </row>
    <row r="726" s="2" customFormat="1" ht="16.5" customHeight="1">
      <c r="A726" s="39"/>
      <c r="B726" s="40"/>
      <c r="C726" s="219" t="s">
        <v>1007</v>
      </c>
      <c r="D726" s="219" t="s">
        <v>139</v>
      </c>
      <c r="E726" s="220" t="s">
        <v>1008</v>
      </c>
      <c r="F726" s="221" t="s">
        <v>1009</v>
      </c>
      <c r="G726" s="222" t="s">
        <v>155</v>
      </c>
      <c r="H726" s="223">
        <v>5</v>
      </c>
      <c r="I726" s="224"/>
      <c r="J726" s="225">
        <f>ROUND(I726*H726,2)</f>
        <v>0</v>
      </c>
      <c r="K726" s="221" t="s">
        <v>1</v>
      </c>
      <c r="L726" s="45"/>
      <c r="M726" s="226" t="s">
        <v>1</v>
      </c>
      <c r="N726" s="227" t="s">
        <v>44</v>
      </c>
      <c r="O726" s="92"/>
      <c r="P726" s="228">
        <f>O726*H726</f>
        <v>0</v>
      </c>
      <c r="Q726" s="228">
        <v>0</v>
      </c>
      <c r="R726" s="228">
        <f>Q726*H726</f>
        <v>0</v>
      </c>
      <c r="S726" s="228">
        <v>0</v>
      </c>
      <c r="T726" s="229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0" t="s">
        <v>144</v>
      </c>
      <c r="AT726" s="230" t="s">
        <v>139</v>
      </c>
      <c r="AU726" s="230" t="s">
        <v>88</v>
      </c>
      <c r="AY726" s="18" t="s">
        <v>137</v>
      </c>
      <c r="BE726" s="231">
        <f>IF(N726="základní",J726,0)</f>
        <v>0</v>
      </c>
      <c r="BF726" s="231">
        <f>IF(N726="snížená",J726,0)</f>
        <v>0</v>
      </c>
      <c r="BG726" s="231">
        <f>IF(N726="zákl. přenesená",J726,0)</f>
        <v>0</v>
      </c>
      <c r="BH726" s="231">
        <f>IF(N726="sníž. přenesená",J726,0)</f>
        <v>0</v>
      </c>
      <c r="BI726" s="231">
        <f>IF(N726="nulová",J726,0)</f>
        <v>0</v>
      </c>
      <c r="BJ726" s="18" t="s">
        <v>21</v>
      </c>
      <c r="BK726" s="231">
        <f>ROUND(I726*H726,2)</f>
        <v>0</v>
      </c>
      <c r="BL726" s="18" t="s">
        <v>144</v>
      </c>
      <c r="BM726" s="230" t="s">
        <v>1010</v>
      </c>
    </row>
    <row r="727" s="2" customFormat="1">
      <c r="A727" s="39"/>
      <c r="B727" s="40"/>
      <c r="C727" s="41"/>
      <c r="D727" s="232" t="s">
        <v>146</v>
      </c>
      <c r="E727" s="41"/>
      <c r="F727" s="233" t="s">
        <v>1009</v>
      </c>
      <c r="G727" s="41"/>
      <c r="H727" s="41"/>
      <c r="I727" s="234"/>
      <c r="J727" s="41"/>
      <c r="K727" s="41"/>
      <c r="L727" s="45"/>
      <c r="M727" s="235"/>
      <c r="N727" s="236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146</v>
      </c>
      <c r="AU727" s="18" t="s">
        <v>88</v>
      </c>
    </row>
    <row r="728" s="2" customFormat="1" ht="24.15" customHeight="1">
      <c r="A728" s="39"/>
      <c r="B728" s="40"/>
      <c r="C728" s="219" t="s">
        <v>1011</v>
      </c>
      <c r="D728" s="219" t="s">
        <v>139</v>
      </c>
      <c r="E728" s="220" t="s">
        <v>1012</v>
      </c>
      <c r="F728" s="221" t="s">
        <v>1013</v>
      </c>
      <c r="G728" s="222" t="s">
        <v>290</v>
      </c>
      <c r="H728" s="223">
        <v>1</v>
      </c>
      <c r="I728" s="224"/>
      <c r="J728" s="225">
        <f>ROUND(I728*H728,2)</f>
        <v>0</v>
      </c>
      <c r="K728" s="221" t="s">
        <v>1</v>
      </c>
      <c r="L728" s="45"/>
      <c r="M728" s="226" t="s">
        <v>1</v>
      </c>
      <c r="N728" s="227" t="s">
        <v>44</v>
      </c>
      <c r="O728" s="92"/>
      <c r="P728" s="228">
        <f>O728*H728</f>
        <v>0</v>
      </c>
      <c r="Q728" s="228">
        <v>0</v>
      </c>
      <c r="R728" s="228">
        <f>Q728*H728</f>
        <v>0</v>
      </c>
      <c r="S728" s="228">
        <v>0</v>
      </c>
      <c r="T728" s="229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30" t="s">
        <v>144</v>
      </c>
      <c r="AT728" s="230" t="s">
        <v>139</v>
      </c>
      <c r="AU728" s="230" t="s">
        <v>88</v>
      </c>
      <c r="AY728" s="18" t="s">
        <v>137</v>
      </c>
      <c r="BE728" s="231">
        <f>IF(N728="základní",J728,0)</f>
        <v>0</v>
      </c>
      <c r="BF728" s="231">
        <f>IF(N728="snížená",J728,0)</f>
        <v>0</v>
      </c>
      <c r="BG728" s="231">
        <f>IF(N728="zákl. přenesená",J728,0)</f>
        <v>0</v>
      </c>
      <c r="BH728" s="231">
        <f>IF(N728="sníž. přenesená",J728,0)</f>
        <v>0</v>
      </c>
      <c r="BI728" s="231">
        <f>IF(N728="nulová",J728,0)</f>
        <v>0</v>
      </c>
      <c r="BJ728" s="18" t="s">
        <v>21</v>
      </c>
      <c r="BK728" s="231">
        <f>ROUND(I728*H728,2)</f>
        <v>0</v>
      </c>
      <c r="BL728" s="18" t="s">
        <v>144</v>
      </c>
      <c r="BM728" s="230" t="s">
        <v>1014</v>
      </c>
    </row>
    <row r="729" s="2" customFormat="1">
      <c r="A729" s="39"/>
      <c r="B729" s="40"/>
      <c r="C729" s="41"/>
      <c r="D729" s="232" t="s">
        <v>146</v>
      </c>
      <c r="E729" s="41"/>
      <c r="F729" s="233" t="s">
        <v>1015</v>
      </c>
      <c r="G729" s="41"/>
      <c r="H729" s="41"/>
      <c r="I729" s="234"/>
      <c r="J729" s="41"/>
      <c r="K729" s="41"/>
      <c r="L729" s="45"/>
      <c r="M729" s="235"/>
      <c r="N729" s="236"/>
      <c r="O729" s="92"/>
      <c r="P729" s="92"/>
      <c r="Q729" s="92"/>
      <c r="R729" s="92"/>
      <c r="S729" s="92"/>
      <c r="T729" s="93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146</v>
      </c>
      <c r="AU729" s="18" t="s">
        <v>88</v>
      </c>
    </row>
    <row r="730" s="2" customFormat="1" ht="16.5" customHeight="1">
      <c r="A730" s="39"/>
      <c r="B730" s="40"/>
      <c r="C730" s="219" t="s">
        <v>1016</v>
      </c>
      <c r="D730" s="219" t="s">
        <v>139</v>
      </c>
      <c r="E730" s="220" t="s">
        <v>1017</v>
      </c>
      <c r="F730" s="221" t="s">
        <v>1018</v>
      </c>
      <c r="G730" s="222" t="s">
        <v>290</v>
      </c>
      <c r="H730" s="223">
        <v>1</v>
      </c>
      <c r="I730" s="224"/>
      <c r="J730" s="225">
        <f>ROUND(I730*H730,2)</f>
        <v>0</v>
      </c>
      <c r="K730" s="221" t="s">
        <v>1</v>
      </c>
      <c r="L730" s="45"/>
      <c r="M730" s="226" t="s">
        <v>1</v>
      </c>
      <c r="N730" s="227" t="s">
        <v>44</v>
      </c>
      <c r="O730" s="92"/>
      <c r="P730" s="228">
        <f>O730*H730</f>
        <v>0</v>
      </c>
      <c r="Q730" s="228">
        <v>0</v>
      </c>
      <c r="R730" s="228">
        <f>Q730*H730</f>
        <v>0</v>
      </c>
      <c r="S730" s="228">
        <v>0</v>
      </c>
      <c r="T730" s="229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0" t="s">
        <v>144</v>
      </c>
      <c r="AT730" s="230" t="s">
        <v>139</v>
      </c>
      <c r="AU730" s="230" t="s">
        <v>88</v>
      </c>
      <c r="AY730" s="18" t="s">
        <v>137</v>
      </c>
      <c r="BE730" s="231">
        <f>IF(N730="základní",J730,0)</f>
        <v>0</v>
      </c>
      <c r="BF730" s="231">
        <f>IF(N730="snížená",J730,0)</f>
        <v>0</v>
      </c>
      <c r="BG730" s="231">
        <f>IF(N730="zákl. přenesená",J730,0)</f>
        <v>0</v>
      </c>
      <c r="BH730" s="231">
        <f>IF(N730="sníž. přenesená",J730,0)</f>
        <v>0</v>
      </c>
      <c r="BI730" s="231">
        <f>IF(N730="nulová",J730,0)</f>
        <v>0</v>
      </c>
      <c r="BJ730" s="18" t="s">
        <v>21</v>
      </c>
      <c r="BK730" s="231">
        <f>ROUND(I730*H730,2)</f>
        <v>0</v>
      </c>
      <c r="BL730" s="18" t="s">
        <v>144</v>
      </c>
      <c r="BM730" s="230" t="s">
        <v>1019</v>
      </c>
    </row>
    <row r="731" s="2" customFormat="1">
      <c r="A731" s="39"/>
      <c r="B731" s="40"/>
      <c r="C731" s="41"/>
      <c r="D731" s="232" t="s">
        <v>146</v>
      </c>
      <c r="E731" s="41"/>
      <c r="F731" s="233" t="s">
        <v>1018</v>
      </c>
      <c r="G731" s="41"/>
      <c r="H731" s="41"/>
      <c r="I731" s="234"/>
      <c r="J731" s="41"/>
      <c r="K731" s="41"/>
      <c r="L731" s="45"/>
      <c r="M731" s="235"/>
      <c r="N731" s="236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146</v>
      </c>
      <c r="AU731" s="18" t="s">
        <v>88</v>
      </c>
    </row>
    <row r="732" s="2" customFormat="1" ht="16.5" customHeight="1">
      <c r="A732" s="39"/>
      <c r="B732" s="40"/>
      <c r="C732" s="219" t="s">
        <v>1020</v>
      </c>
      <c r="D732" s="219" t="s">
        <v>139</v>
      </c>
      <c r="E732" s="220" t="s">
        <v>1021</v>
      </c>
      <c r="F732" s="221" t="s">
        <v>1022</v>
      </c>
      <c r="G732" s="222" t="s">
        <v>290</v>
      </c>
      <c r="H732" s="223">
        <v>1</v>
      </c>
      <c r="I732" s="224"/>
      <c r="J732" s="225">
        <f>ROUND(I732*H732,2)</f>
        <v>0</v>
      </c>
      <c r="K732" s="221" t="s">
        <v>1</v>
      </c>
      <c r="L732" s="45"/>
      <c r="M732" s="226" t="s">
        <v>1</v>
      </c>
      <c r="N732" s="227" t="s">
        <v>44</v>
      </c>
      <c r="O732" s="92"/>
      <c r="P732" s="228">
        <f>O732*H732</f>
        <v>0</v>
      </c>
      <c r="Q732" s="228">
        <v>0</v>
      </c>
      <c r="R732" s="228">
        <f>Q732*H732</f>
        <v>0</v>
      </c>
      <c r="S732" s="228">
        <v>0</v>
      </c>
      <c r="T732" s="229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0" t="s">
        <v>144</v>
      </c>
      <c r="AT732" s="230" t="s">
        <v>139</v>
      </c>
      <c r="AU732" s="230" t="s">
        <v>88</v>
      </c>
      <c r="AY732" s="18" t="s">
        <v>137</v>
      </c>
      <c r="BE732" s="231">
        <f>IF(N732="základní",J732,0)</f>
        <v>0</v>
      </c>
      <c r="BF732" s="231">
        <f>IF(N732="snížená",J732,0)</f>
        <v>0</v>
      </c>
      <c r="BG732" s="231">
        <f>IF(N732="zákl. přenesená",J732,0)</f>
        <v>0</v>
      </c>
      <c r="BH732" s="231">
        <f>IF(N732="sníž. přenesená",J732,0)</f>
        <v>0</v>
      </c>
      <c r="BI732" s="231">
        <f>IF(N732="nulová",J732,0)</f>
        <v>0</v>
      </c>
      <c r="BJ732" s="18" t="s">
        <v>21</v>
      </c>
      <c r="BK732" s="231">
        <f>ROUND(I732*H732,2)</f>
        <v>0</v>
      </c>
      <c r="BL732" s="18" t="s">
        <v>144</v>
      </c>
      <c r="BM732" s="230" t="s">
        <v>1023</v>
      </c>
    </row>
    <row r="733" s="2" customFormat="1">
      <c r="A733" s="39"/>
      <c r="B733" s="40"/>
      <c r="C733" s="41"/>
      <c r="D733" s="232" t="s">
        <v>146</v>
      </c>
      <c r="E733" s="41"/>
      <c r="F733" s="233" t="s">
        <v>1022</v>
      </c>
      <c r="G733" s="41"/>
      <c r="H733" s="41"/>
      <c r="I733" s="234"/>
      <c r="J733" s="41"/>
      <c r="K733" s="41"/>
      <c r="L733" s="45"/>
      <c r="M733" s="235"/>
      <c r="N733" s="236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146</v>
      </c>
      <c r="AU733" s="18" t="s">
        <v>88</v>
      </c>
    </row>
    <row r="734" s="2" customFormat="1" ht="16.5" customHeight="1">
      <c r="A734" s="39"/>
      <c r="B734" s="40"/>
      <c r="C734" s="219" t="s">
        <v>1024</v>
      </c>
      <c r="D734" s="219" t="s">
        <v>139</v>
      </c>
      <c r="E734" s="220" t="s">
        <v>1025</v>
      </c>
      <c r="F734" s="221" t="s">
        <v>1026</v>
      </c>
      <c r="G734" s="222" t="s">
        <v>155</v>
      </c>
      <c r="H734" s="223">
        <v>10</v>
      </c>
      <c r="I734" s="224"/>
      <c r="J734" s="225">
        <f>ROUND(I734*H734,2)</f>
        <v>0</v>
      </c>
      <c r="K734" s="221" t="s">
        <v>1</v>
      </c>
      <c r="L734" s="45"/>
      <c r="M734" s="226" t="s">
        <v>1</v>
      </c>
      <c r="N734" s="227" t="s">
        <v>44</v>
      </c>
      <c r="O734" s="92"/>
      <c r="P734" s="228">
        <f>O734*H734</f>
        <v>0</v>
      </c>
      <c r="Q734" s="228">
        <v>0</v>
      </c>
      <c r="R734" s="228">
        <f>Q734*H734</f>
        <v>0</v>
      </c>
      <c r="S734" s="228">
        <v>0</v>
      </c>
      <c r="T734" s="229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0" t="s">
        <v>144</v>
      </c>
      <c r="AT734" s="230" t="s">
        <v>139</v>
      </c>
      <c r="AU734" s="230" t="s">
        <v>88</v>
      </c>
      <c r="AY734" s="18" t="s">
        <v>137</v>
      </c>
      <c r="BE734" s="231">
        <f>IF(N734="základní",J734,0)</f>
        <v>0</v>
      </c>
      <c r="BF734" s="231">
        <f>IF(N734="snížená",J734,0)</f>
        <v>0</v>
      </c>
      <c r="BG734" s="231">
        <f>IF(N734="zákl. přenesená",J734,0)</f>
        <v>0</v>
      </c>
      <c r="BH734" s="231">
        <f>IF(N734="sníž. přenesená",J734,0)</f>
        <v>0</v>
      </c>
      <c r="BI734" s="231">
        <f>IF(N734="nulová",J734,0)</f>
        <v>0</v>
      </c>
      <c r="BJ734" s="18" t="s">
        <v>21</v>
      </c>
      <c r="BK734" s="231">
        <f>ROUND(I734*H734,2)</f>
        <v>0</v>
      </c>
      <c r="BL734" s="18" t="s">
        <v>144</v>
      </c>
      <c r="BM734" s="230" t="s">
        <v>1027</v>
      </c>
    </row>
    <row r="735" s="2" customFormat="1">
      <c r="A735" s="39"/>
      <c r="B735" s="40"/>
      <c r="C735" s="41"/>
      <c r="D735" s="232" t="s">
        <v>146</v>
      </c>
      <c r="E735" s="41"/>
      <c r="F735" s="233" t="s">
        <v>1028</v>
      </c>
      <c r="G735" s="41"/>
      <c r="H735" s="41"/>
      <c r="I735" s="234"/>
      <c r="J735" s="41"/>
      <c r="K735" s="41"/>
      <c r="L735" s="45"/>
      <c r="M735" s="235"/>
      <c r="N735" s="236"/>
      <c r="O735" s="92"/>
      <c r="P735" s="92"/>
      <c r="Q735" s="92"/>
      <c r="R735" s="92"/>
      <c r="S735" s="92"/>
      <c r="T735" s="93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146</v>
      </c>
      <c r="AU735" s="18" t="s">
        <v>88</v>
      </c>
    </row>
    <row r="736" s="2" customFormat="1" ht="24.15" customHeight="1">
      <c r="A736" s="39"/>
      <c r="B736" s="40"/>
      <c r="C736" s="219" t="s">
        <v>1029</v>
      </c>
      <c r="D736" s="219" t="s">
        <v>139</v>
      </c>
      <c r="E736" s="220" t="s">
        <v>1030</v>
      </c>
      <c r="F736" s="221" t="s">
        <v>1031</v>
      </c>
      <c r="G736" s="222" t="s">
        <v>290</v>
      </c>
      <c r="H736" s="223">
        <v>1</v>
      </c>
      <c r="I736" s="224"/>
      <c r="J736" s="225">
        <f>ROUND(I736*H736,2)</f>
        <v>0</v>
      </c>
      <c r="K736" s="221" t="s">
        <v>1</v>
      </c>
      <c r="L736" s="45"/>
      <c r="M736" s="226" t="s">
        <v>1</v>
      </c>
      <c r="N736" s="227" t="s">
        <v>44</v>
      </c>
      <c r="O736" s="92"/>
      <c r="P736" s="228">
        <f>O736*H736</f>
        <v>0</v>
      </c>
      <c r="Q736" s="228">
        <v>0</v>
      </c>
      <c r="R736" s="228">
        <f>Q736*H736</f>
        <v>0</v>
      </c>
      <c r="S736" s="228">
        <v>0</v>
      </c>
      <c r="T736" s="229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0" t="s">
        <v>144</v>
      </c>
      <c r="AT736" s="230" t="s">
        <v>139</v>
      </c>
      <c r="AU736" s="230" t="s">
        <v>88</v>
      </c>
      <c r="AY736" s="18" t="s">
        <v>137</v>
      </c>
      <c r="BE736" s="231">
        <f>IF(N736="základní",J736,0)</f>
        <v>0</v>
      </c>
      <c r="BF736" s="231">
        <f>IF(N736="snížená",J736,0)</f>
        <v>0</v>
      </c>
      <c r="BG736" s="231">
        <f>IF(N736="zákl. přenesená",J736,0)</f>
        <v>0</v>
      </c>
      <c r="BH736" s="231">
        <f>IF(N736="sníž. přenesená",J736,0)</f>
        <v>0</v>
      </c>
      <c r="BI736" s="231">
        <f>IF(N736="nulová",J736,0)</f>
        <v>0</v>
      </c>
      <c r="BJ736" s="18" t="s">
        <v>21</v>
      </c>
      <c r="BK736" s="231">
        <f>ROUND(I736*H736,2)</f>
        <v>0</v>
      </c>
      <c r="BL736" s="18" t="s">
        <v>144</v>
      </c>
      <c r="BM736" s="230" t="s">
        <v>1032</v>
      </c>
    </row>
    <row r="737" s="2" customFormat="1">
      <c r="A737" s="39"/>
      <c r="B737" s="40"/>
      <c r="C737" s="41"/>
      <c r="D737" s="232" t="s">
        <v>146</v>
      </c>
      <c r="E737" s="41"/>
      <c r="F737" s="233" t="s">
        <v>1033</v>
      </c>
      <c r="G737" s="41"/>
      <c r="H737" s="41"/>
      <c r="I737" s="234"/>
      <c r="J737" s="41"/>
      <c r="K737" s="41"/>
      <c r="L737" s="45"/>
      <c r="M737" s="235"/>
      <c r="N737" s="236"/>
      <c r="O737" s="92"/>
      <c r="P737" s="92"/>
      <c r="Q737" s="92"/>
      <c r="R737" s="92"/>
      <c r="S737" s="92"/>
      <c r="T737" s="93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146</v>
      </c>
      <c r="AU737" s="18" t="s">
        <v>88</v>
      </c>
    </row>
    <row r="738" s="2" customFormat="1" ht="24.15" customHeight="1">
      <c r="A738" s="39"/>
      <c r="B738" s="40"/>
      <c r="C738" s="219" t="s">
        <v>1034</v>
      </c>
      <c r="D738" s="219" t="s">
        <v>139</v>
      </c>
      <c r="E738" s="220" t="s">
        <v>1035</v>
      </c>
      <c r="F738" s="221" t="s">
        <v>1036</v>
      </c>
      <c r="G738" s="222" t="s">
        <v>155</v>
      </c>
      <c r="H738" s="223">
        <v>6</v>
      </c>
      <c r="I738" s="224"/>
      <c r="J738" s="225">
        <f>ROUND(I738*H738,2)</f>
        <v>0</v>
      </c>
      <c r="K738" s="221" t="s">
        <v>143</v>
      </c>
      <c r="L738" s="45"/>
      <c r="M738" s="226" t="s">
        <v>1</v>
      </c>
      <c r="N738" s="227" t="s">
        <v>44</v>
      </c>
      <c r="O738" s="92"/>
      <c r="P738" s="228">
        <f>O738*H738</f>
        <v>0</v>
      </c>
      <c r="Q738" s="228">
        <v>0</v>
      </c>
      <c r="R738" s="228">
        <f>Q738*H738</f>
        <v>0</v>
      </c>
      <c r="S738" s="228">
        <v>0.074999999999999997</v>
      </c>
      <c r="T738" s="229">
        <f>S738*H738</f>
        <v>0.44999999999999996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0" t="s">
        <v>144</v>
      </c>
      <c r="AT738" s="230" t="s">
        <v>139</v>
      </c>
      <c r="AU738" s="230" t="s">
        <v>88</v>
      </c>
      <c r="AY738" s="18" t="s">
        <v>137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8" t="s">
        <v>21</v>
      </c>
      <c r="BK738" s="231">
        <f>ROUND(I738*H738,2)</f>
        <v>0</v>
      </c>
      <c r="BL738" s="18" t="s">
        <v>144</v>
      </c>
      <c r="BM738" s="230" t="s">
        <v>1037</v>
      </c>
    </row>
    <row r="739" s="2" customFormat="1">
      <c r="A739" s="39"/>
      <c r="B739" s="40"/>
      <c r="C739" s="41"/>
      <c r="D739" s="232" t="s">
        <v>146</v>
      </c>
      <c r="E739" s="41"/>
      <c r="F739" s="233" t="s">
        <v>1038</v>
      </c>
      <c r="G739" s="41"/>
      <c r="H739" s="41"/>
      <c r="I739" s="234"/>
      <c r="J739" s="41"/>
      <c r="K739" s="41"/>
      <c r="L739" s="45"/>
      <c r="M739" s="235"/>
      <c r="N739" s="236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146</v>
      </c>
      <c r="AU739" s="18" t="s">
        <v>88</v>
      </c>
    </row>
    <row r="740" s="2" customFormat="1">
      <c r="A740" s="39"/>
      <c r="B740" s="40"/>
      <c r="C740" s="41"/>
      <c r="D740" s="237" t="s">
        <v>148</v>
      </c>
      <c r="E740" s="41"/>
      <c r="F740" s="238" t="s">
        <v>1039</v>
      </c>
      <c r="G740" s="41"/>
      <c r="H740" s="41"/>
      <c r="I740" s="234"/>
      <c r="J740" s="41"/>
      <c r="K740" s="41"/>
      <c r="L740" s="45"/>
      <c r="M740" s="235"/>
      <c r="N740" s="236"/>
      <c r="O740" s="92"/>
      <c r="P740" s="92"/>
      <c r="Q740" s="92"/>
      <c r="R740" s="92"/>
      <c r="S740" s="92"/>
      <c r="T740" s="93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148</v>
      </c>
      <c r="AU740" s="18" t="s">
        <v>88</v>
      </c>
    </row>
    <row r="741" s="13" customFormat="1">
      <c r="A741" s="13"/>
      <c r="B741" s="239"/>
      <c r="C741" s="240"/>
      <c r="D741" s="232" t="s">
        <v>150</v>
      </c>
      <c r="E741" s="241" t="s">
        <v>1</v>
      </c>
      <c r="F741" s="242" t="s">
        <v>1040</v>
      </c>
      <c r="G741" s="240"/>
      <c r="H741" s="241" t="s">
        <v>1</v>
      </c>
      <c r="I741" s="243"/>
      <c r="J741" s="240"/>
      <c r="K741" s="240"/>
      <c r="L741" s="244"/>
      <c r="M741" s="245"/>
      <c r="N741" s="246"/>
      <c r="O741" s="246"/>
      <c r="P741" s="246"/>
      <c r="Q741" s="246"/>
      <c r="R741" s="246"/>
      <c r="S741" s="246"/>
      <c r="T741" s="247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8" t="s">
        <v>150</v>
      </c>
      <c r="AU741" s="248" t="s">
        <v>88</v>
      </c>
      <c r="AV741" s="13" t="s">
        <v>21</v>
      </c>
      <c r="AW741" s="13" t="s">
        <v>36</v>
      </c>
      <c r="AX741" s="13" t="s">
        <v>79</v>
      </c>
      <c r="AY741" s="248" t="s">
        <v>137</v>
      </c>
    </row>
    <row r="742" s="14" customFormat="1">
      <c r="A742" s="14"/>
      <c r="B742" s="249"/>
      <c r="C742" s="250"/>
      <c r="D742" s="232" t="s">
        <v>150</v>
      </c>
      <c r="E742" s="251" t="s">
        <v>1</v>
      </c>
      <c r="F742" s="252" t="s">
        <v>1041</v>
      </c>
      <c r="G742" s="250"/>
      <c r="H742" s="253">
        <v>6</v>
      </c>
      <c r="I742" s="254"/>
      <c r="J742" s="250"/>
      <c r="K742" s="250"/>
      <c r="L742" s="255"/>
      <c r="M742" s="256"/>
      <c r="N742" s="257"/>
      <c r="O742" s="257"/>
      <c r="P742" s="257"/>
      <c r="Q742" s="257"/>
      <c r="R742" s="257"/>
      <c r="S742" s="257"/>
      <c r="T742" s="258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9" t="s">
        <v>150</v>
      </c>
      <c r="AU742" s="259" t="s">
        <v>88</v>
      </c>
      <c r="AV742" s="14" t="s">
        <v>88</v>
      </c>
      <c r="AW742" s="14" t="s">
        <v>36</v>
      </c>
      <c r="AX742" s="14" t="s">
        <v>21</v>
      </c>
      <c r="AY742" s="259" t="s">
        <v>137</v>
      </c>
    </row>
    <row r="743" s="2" customFormat="1" ht="24.15" customHeight="1">
      <c r="A743" s="39"/>
      <c r="B743" s="40"/>
      <c r="C743" s="219" t="s">
        <v>1042</v>
      </c>
      <c r="D743" s="219" t="s">
        <v>139</v>
      </c>
      <c r="E743" s="220" t="s">
        <v>1043</v>
      </c>
      <c r="F743" s="221" t="s">
        <v>1044</v>
      </c>
      <c r="G743" s="222" t="s">
        <v>155</v>
      </c>
      <c r="H743" s="223">
        <v>9</v>
      </c>
      <c r="I743" s="224"/>
      <c r="J743" s="225">
        <f>ROUND(I743*H743,2)</f>
        <v>0</v>
      </c>
      <c r="K743" s="221" t="s">
        <v>1</v>
      </c>
      <c r="L743" s="45"/>
      <c r="M743" s="226" t="s">
        <v>1</v>
      </c>
      <c r="N743" s="227" t="s">
        <v>44</v>
      </c>
      <c r="O743" s="92"/>
      <c r="P743" s="228">
        <f>O743*H743</f>
        <v>0</v>
      </c>
      <c r="Q743" s="228">
        <v>0</v>
      </c>
      <c r="R743" s="228">
        <f>Q743*H743</f>
        <v>0</v>
      </c>
      <c r="S743" s="228">
        <v>0.086999999999999994</v>
      </c>
      <c r="T743" s="229">
        <f>S743*H743</f>
        <v>0.78299999999999992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0" t="s">
        <v>144</v>
      </c>
      <c r="AT743" s="230" t="s">
        <v>139</v>
      </c>
      <c r="AU743" s="230" t="s">
        <v>88</v>
      </c>
      <c r="AY743" s="18" t="s">
        <v>137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8" t="s">
        <v>21</v>
      </c>
      <c r="BK743" s="231">
        <f>ROUND(I743*H743,2)</f>
        <v>0</v>
      </c>
      <c r="BL743" s="18" t="s">
        <v>144</v>
      </c>
      <c r="BM743" s="230" t="s">
        <v>1045</v>
      </c>
    </row>
    <row r="744" s="2" customFormat="1">
      <c r="A744" s="39"/>
      <c r="B744" s="40"/>
      <c r="C744" s="41"/>
      <c r="D744" s="232" t="s">
        <v>146</v>
      </c>
      <c r="E744" s="41"/>
      <c r="F744" s="233" t="s">
        <v>1046</v>
      </c>
      <c r="G744" s="41"/>
      <c r="H744" s="41"/>
      <c r="I744" s="234"/>
      <c r="J744" s="41"/>
      <c r="K744" s="41"/>
      <c r="L744" s="45"/>
      <c r="M744" s="235"/>
      <c r="N744" s="236"/>
      <c r="O744" s="92"/>
      <c r="P744" s="92"/>
      <c r="Q744" s="92"/>
      <c r="R744" s="92"/>
      <c r="S744" s="92"/>
      <c r="T744" s="93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146</v>
      </c>
      <c r="AU744" s="18" t="s">
        <v>88</v>
      </c>
    </row>
    <row r="745" s="13" customFormat="1">
      <c r="A745" s="13"/>
      <c r="B745" s="239"/>
      <c r="C745" s="240"/>
      <c r="D745" s="232" t="s">
        <v>150</v>
      </c>
      <c r="E745" s="241" t="s">
        <v>1</v>
      </c>
      <c r="F745" s="242" t="s">
        <v>1047</v>
      </c>
      <c r="G745" s="240"/>
      <c r="H745" s="241" t="s">
        <v>1</v>
      </c>
      <c r="I745" s="243"/>
      <c r="J745" s="240"/>
      <c r="K745" s="240"/>
      <c r="L745" s="244"/>
      <c r="M745" s="245"/>
      <c r="N745" s="246"/>
      <c r="O745" s="246"/>
      <c r="P745" s="246"/>
      <c r="Q745" s="246"/>
      <c r="R745" s="246"/>
      <c r="S745" s="246"/>
      <c r="T745" s="247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8" t="s">
        <v>150</v>
      </c>
      <c r="AU745" s="248" t="s">
        <v>88</v>
      </c>
      <c r="AV745" s="13" t="s">
        <v>21</v>
      </c>
      <c r="AW745" s="13" t="s">
        <v>36</v>
      </c>
      <c r="AX745" s="13" t="s">
        <v>79</v>
      </c>
      <c r="AY745" s="248" t="s">
        <v>137</v>
      </c>
    </row>
    <row r="746" s="14" customFormat="1">
      <c r="A746" s="14"/>
      <c r="B746" s="249"/>
      <c r="C746" s="250"/>
      <c r="D746" s="232" t="s">
        <v>150</v>
      </c>
      <c r="E746" s="251" t="s">
        <v>1</v>
      </c>
      <c r="F746" s="252" t="s">
        <v>203</v>
      </c>
      <c r="G746" s="250"/>
      <c r="H746" s="253">
        <v>9</v>
      </c>
      <c r="I746" s="254"/>
      <c r="J746" s="250"/>
      <c r="K746" s="250"/>
      <c r="L746" s="255"/>
      <c r="M746" s="256"/>
      <c r="N746" s="257"/>
      <c r="O746" s="257"/>
      <c r="P746" s="257"/>
      <c r="Q746" s="257"/>
      <c r="R746" s="257"/>
      <c r="S746" s="257"/>
      <c r="T746" s="258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9" t="s">
        <v>150</v>
      </c>
      <c r="AU746" s="259" t="s">
        <v>88</v>
      </c>
      <c r="AV746" s="14" t="s">
        <v>88</v>
      </c>
      <c r="AW746" s="14" t="s">
        <v>36</v>
      </c>
      <c r="AX746" s="14" t="s">
        <v>21</v>
      </c>
      <c r="AY746" s="259" t="s">
        <v>137</v>
      </c>
    </row>
    <row r="747" s="2" customFormat="1" ht="16.5" customHeight="1">
      <c r="A747" s="39"/>
      <c r="B747" s="40"/>
      <c r="C747" s="219" t="s">
        <v>1048</v>
      </c>
      <c r="D747" s="219" t="s">
        <v>139</v>
      </c>
      <c r="E747" s="220" t="s">
        <v>1049</v>
      </c>
      <c r="F747" s="221" t="s">
        <v>1050</v>
      </c>
      <c r="G747" s="222" t="s">
        <v>155</v>
      </c>
      <c r="H747" s="223">
        <v>3</v>
      </c>
      <c r="I747" s="224"/>
      <c r="J747" s="225">
        <f>ROUND(I747*H747,2)</f>
        <v>0</v>
      </c>
      <c r="K747" s="221" t="s">
        <v>143</v>
      </c>
      <c r="L747" s="45"/>
      <c r="M747" s="226" t="s">
        <v>1</v>
      </c>
      <c r="N747" s="227" t="s">
        <v>44</v>
      </c>
      <c r="O747" s="92"/>
      <c r="P747" s="228">
        <f>O747*H747</f>
        <v>0</v>
      </c>
      <c r="Q747" s="228">
        <v>0</v>
      </c>
      <c r="R747" s="228">
        <f>Q747*H747</f>
        <v>0</v>
      </c>
      <c r="S747" s="228">
        <v>0.025000000000000001</v>
      </c>
      <c r="T747" s="229">
        <f>S747*H747</f>
        <v>0.075000000000000011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0" t="s">
        <v>144</v>
      </c>
      <c r="AT747" s="230" t="s">
        <v>139</v>
      </c>
      <c r="AU747" s="230" t="s">
        <v>88</v>
      </c>
      <c r="AY747" s="18" t="s">
        <v>137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18" t="s">
        <v>21</v>
      </c>
      <c r="BK747" s="231">
        <f>ROUND(I747*H747,2)</f>
        <v>0</v>
      </c>
      <c r="BL747" s="18" t="s">
        <v>144</v>
      </c>
      <c r="BM747" s="230" t="s">
        <v>1051</v>
      </c>
    </row>
    <row r="748" s="2" customFormat="1">
      <c r="A748" s="39"/>
      <c r="B748" s="40"/>
      <c r="C748" s="41"/>
      <c r="D748" s="232" t="s">
        <v>146</v>
      </c>
      <c r="E748" s="41"/>
      <c r="F748" s="233" t="s">
        <v>1052</v>
      </c>
      <c r="G748" s="41"/>
      <c r="H748" s="41"/>
      <c r="I748" s="234"/>
      <c r="J748" s="41"/>
      <c r="K748" s="41"/>
      <c r="L748" s="45"/>
      <c r="M748" s="235"/>
      <c r="N748" s="236"/>
      <c r="O748" s="92"/>
      <c r="P748" s="92"/>
      <c r="Q748" s="92"/>
      <c r="R748" s="92"/>
      <c r="S748" s="92"/>
      <c r="T748" s="93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146</v>
      </c>
      <c r="AU748" s="18" t="s">
        <v>88</v>
      </c>
    </row>
    <row r="749" s="2" customFormat="1">
      <c r="A749" s="39"/>
      <c r="B749" s="40"/>
      <c r="C749" s="41"/>
      <c r="D749" s="237" t="s">
        <v>148</v>
      </c>
      <c r="E749" s="41"/>
      <c r="F749" s="238" t="s">
        <v>1053</v>
      </c>
      <c r="G749" s="41"/>
      <c r="H749" s="41"/>
      <c r="I749" s="234"/>
      <c r="J749" s="41"/>
      <c r="K749" s="41"/>
      <c r="L749" s="45"/>
      <c r="M749" s="235"/>
      <c r="N749" s="236"/>
      <c r="O749" s="92"/>
      <c r="P749" s="92"/>
      <c r="Q749" s="92"/>
      <c r="R749" s="92"/>
      <c r="S749" s="92"/>
      <c r="T749" s="93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148</v>
      </c>
      <c r="AU749" s="18" t="s">
        <v>88</v>
      </c>
    </row>
    <row r="750" s="2" customFormat="1" ht="24.15" customHeight="1">
      <c r="A750" s="39"/>
      <c r="B750" s="40"/>
      <c r="C750" s="219" t="s">
        <v>1054</v>
      </c>
      <c r="D750" s="219" t="s">
        <v>139</v>
      </c>
      <c r="E750" s="220" t="s">
        <v>1055</v>
      </c>
      <c r="F750" s="221" t="s">
        <v>1056</v>
      </c>
      <c r="G750" s="222" t="s">
        <v>155</v>
      </c>
      <c r="H750" s="223">
        <v>19</v>
      </c>
      <c r="I750" s="224"/>
      <c r="J750" s="225">
        <f>ROUND(I750*H750,2)</f>
        <v>0</v>
      </c>
      <c r="K750" s="221" t="s">
        <v>143</v>
      </c>
      <c r="L750" s="45"/>
      <c r="M750" s="226" t="s">
        <v>1</v>
      </c>
      <c r="N750" s="227" t="s">
        <v>44</v>
      </c>
      <c r="O750" s="92"/>
      <c r="P750" s="228">
        <f>O750*H750</f>
        <v>0</v>
      </c>
      <c r="Q750" s="228">
        <v>0</v>
      </c>
      <c r="R750" s="228">
        <f>Q750*H750</f>
        <v>0</v>
      </c>
      <c r="S750" s="228">
        <v>0.082000000000000003</v>
      </c>
      <c r="T750" s="229">
        <f>S750*H750</f>
        <v>1.5580000000000001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144</v>
      </c>
      <c r="AT750" s="230" t="s">
        <v>139</v>
      </c>
      <c r="AU750" s="230" t="s">
        <v>88</v>
      </c>
      <c r="AY750" s="18" t="s">
        <v>137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21</v>
      </c>
      <c r="BK750" s="231">
        <f>ROUND(I750*H750,2)</f>
        <v>0</v>
      </c>
      <c r="BL750" s="18" t="s">
        <v>144</v>
      </c>
      <c r="BM750" s="230" t="s">
        <v>1057</v>
      </c>
    </row>
    <row r="751" s="2" customFormat="1">
      <c r="A751" s="39"/>
      <c r="B751" s="40"/>
      <c r="C751" s="41"/>
      <c r="D751" s="232" t="s">
        <v>146</v>
      </c>
      <c r="E751" s="41"/>
      <c r="F751" s="233" t="s">
        <v>1058</v>
      </c>
      <c r="G751" s="41"/>
      <c r="H751" s="41"/>
      <c r="I751" s="234"/>
      <c r="J751" s="41"/>
      <c r="K751" s="41"/>
      <c r="L751" s="45"/>
      <c r="M751" s="235"/>
      <c r="N751" s="236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146</v>
      </c>
      <c r="AU751" s="18" t="s">
        <v>88</v>
      </c>
    </row>
    <row r="752" s="2" customFormat="1">
      <c r="A752" s="39"/>
      <c r="B752" s="40"/>
      <c r="C752" s="41"/>
      <c r="D752" s="237" t="s">
        <v>148</v>
      </c>
      <c r="E752" s="41"/>
      <c r="F752" s="238" t="s">
        <v>1059</v>
      </c>
      <c r="G752" s="41"/>
      <c r="H752" s="41"/>
      <c r="I752" s="234"/>
      <c r="J752" s="41"/>
      <c r="K752" s="41"/>
      <c r="L752" s="45"/>
      <c r="M752" s="235"/>
      <c r="N752" s="236"/>
      <c r="O752" s="92"/>
      <c r="P752" s="92"/>
      <c r="Q752" s="92"/>
      <c r="R752" s="92"/>
      <c r="S752" s="92"/>
      <c r="T752" s="93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148</v>
      </c>
      <c r="AU752" s="18" t="s">
        <v>88</v>
      </c>
    </row>
    <row r="753" s="13" customFormat="1">
      <c r="A753" s="13"/>
      <c r="B753" s="239"/>
      <c r="C753" s="240"/>
      <c r="D753" s="232" t="s">
        <v>150</v>
      </c>
      <c r="E753" s="241" t="s">
        <v>1</v>
      </c>
      <c r="F753" s="242" t="s">
        <v>1060</v>
      </c>
      <c r="G753" s="240"/>
      <c r="H753" s="241" t="s">
        <v>1</v>
      </c>
      <c r="I753" s="243"/>
      <c r="J753" s="240"/>
      <c r="K753" s="240"/>
      <c r="L753" s="244"/>
      <c r="M753" s="245"/>
      <c r="N753" s="246"/>
      <c r="O753" s="246"/>
      <c r="P753" s="246"/>
      <c r="Q753" s="246"/>
      <c r="R753" s="246"/>
      <c r="S753" s="246"/>
      <c r="T753" s="247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8" t="s">
        <v>150</v>
      </c>
      <c r="AU753" s="248" t="s">
        <v>88</v>
      </c>
      <c r="AV753" s="13" t="s">
        <v>21</v>
      </c>
      <c r="AW753" s="13" t="s">
        <v>36</v>
      </c>
      <c r="AX753" s="13" t="s">
        <v>79</v>
      </c>
      <c r="AY753" s="248" t="s">
        <v>137</v>
      </c>
    </row>
    <row r="754" s="14" customFormat="1">
      <c r="A754" s="14"/>
      <c r="B754" s="249"/>
      <c r="C754" s="250"/>
      <c r="D754" s="232" t="s">
        <v>150</v>
      </c>
      <c r="E754" s="251" t="s">
        <v>1</v>
      </c>
      <c r="F754" s="252" t="s">
        <v>1061</v>
      </c>
      <c r="G754" s="250"/>
      <c r="H754" s="253">
        <v>19</v>
      </c>
      <c r="I754" s="254"/>
      <c r="J754" s="250"/>
      <c r="K754" s="250"/>
      <c r="L754" s="255"/>
      <c r="M754" s="256"/>
      <c r="N754" s="257"/>
      <c r="O754" s="257"/>
      <c r="P754" s="257"/>
      <c r="Q754" s="257"/>
      <c r="R754" s="257"/>
      <c r="S754" s="257"/>
      <c r="T754" s="258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9" t="s">
        <v>150</v>
      </c>
      <c r="AU754" s="259" t="s">
        <v>88</v>
      </c>
      <c r="AV754" s="14" t="s">
        <v>88</v>
      </c>
      <c r="AW754" s="14" t="s">
        <v>36</v>
      </c>
      <c r="AX754" s="14" t="s">
        <v>21</v>
      </c>
      <c r="AY754" s="259" t="s">
        <v>137</v>
      </c>
    </row>
    <row r="755" s="2" customFormat="1" ht="24.15" customHeight="1">
      <c r="A755" s="39"/>
      <c r="B755" s="40"/>
      <c r="C755" s="219" t="s">
        <v>1062</v>
      </c>
      <c r="D755" s="219" t="s">
        <v>139</v>
      </c>
      <c r="E755" s="220" t="s">
        <v>1063</v>
      </c>
      <c r="F755" s="221" t="s">
        <v>1064</v>
      </c>
      <c r="G755" s="222" t="s">
        <v>155</v>
      </c>
      <c r="H755" s="223">
        <v>34</v>
      </c>
      <c r="I755" s="224"/>
      <c r="J755" s="225">
        <f>ROUND(I755*H755,2)</f>
        <v>0</v>
      </c>
      <c r="K755" s="221" t="s">
        <v>1</v>
      </c>
      <c r="L755" s="45"/>
      <c r="M755" s="226" t="s">
        <v>1</v>
      </c>
      <c r="N755" s="227" t="s">
        <v>44</v>
      </c>
      <c r="O755" s="92"/>
      <c r="P755" s="228">
        <f>O755*H755</f>
        <v>0</v>
      </c>
      <c r="Q755" s="228">
        <v>0</v>
      </c>
      <c r="R755" s="228">
        <f>Q755*H755</f>
        <v>0</v>
      </c>
      <c r="S755" s="228">
        <v>0.108</v>
      </c>
      <c r="T755" s="229">
        <f>S755*H755</f>
        <v>3.6720000000000002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0" t="s">
        <v>144</v>
      </c>
      <c r="AT755" s="230" t="s">
        <v>139</v>
      </c>
      <c r="AU755" s="230" t="s">
        <v>88</v>
      </c>
      <c r="AY755" s="18" t="s">
        <v>137</v>
      </c>
      <c r="BE755" s="231">
        <f>IF(N755="základní",J755,0)</f>
        <v>0</v>
      </c>
      <c r="BF755" s="231">
        <f>IF(N755="snížená",J755,0)</f>
        <v>0</v>
      </c>
      <c r="BG755" s="231">
        <f>IF(N755="zákl. přenesená",J755,0)</f>
        <v>0</v>
      </c>
      <c r="BH755" s="231">
        <f>IF(N755="sníž. přenesená",J755,0)</f>
        <v>0</v>
      </c>
      <c r="BI755" s="231">
        <f>IF(N755="nulová",J755,0)</f>
        <v>0</v>
      </c>
      <c r="BJ755" s="18" t="s">
        <v>21</v>
      </c>
      <c r="BK755" s="231">
        <f>ROUND(I755*H755,2)</f>
        <v>0</v>
      </c>
      <c r="BL755" s="18" t="s">
        <v>144</v>
      </c>
      <c r="BM755" s="230" t="s">
        <v>1065</v>
      </c>
    </row>
    <row r="756" s="2" customFormat="1">
      <c r="A756" s="39"/>
      <c r="B756" s="40"/>
      <c r="C756" s="41"/>
      <c r="D756" s="232" t="s">
        <v>146</v>
      </c>
      <c r="E756" s="41"/>
      <c r="F756" s="233" t="s">
        <v>1066</v>
      </c>
      <c r="G756" s="41"/>
      <c r="H756" s="41"/>
      <c r="I756" s="234"/>
      <c r="J756" s="41"/>
      <c r="K756" s="41"/>
      <c r="L756" s="45"/>
      <c r="M756" s="235"/>
      <c r="N756" s="236"/>
      <c r="O756" s="92"/>
      <c r="P756" s="92"/>
      <c r="Q756" s="92"/>
      <c r="R756" s="92"/>
      <c r="S756" s="92"/>
      <c r="T756" s="93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146</v>
      </c>
      <c r="AU756" s="18" t="s">
        <v>88</v>
      </c>
    </row>
    <row r="757" s="2" customFormat="1">
      <c r="A757" s="39"/>
      <c r="B757" s="40"/>
      <c r="C757" s="41"/>
      <c r="D757" s="232" t="s">
        <v>252</v>
      </c>
      <c r="E757" s="41"/>
      <c r="F757" s="271" t="s">
        <v>1067</v>
      </c>
      <c r="G757" s="41"/>
      <c r="H757" s="41"/>
      <c r="I757" s="234"/>
      <c r="J757" s="41"/>
      <c r="K757" s="41"/>
      <c r="L757" s="45"/>
      <c r="M757" s="235"/>
      <c r="N757" s="236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252</v>
      </c>
      <c r="AU757" s="18" t="s">
        <v>88</v>
      </c>
    </row>
    <row r="758" s="13" customFormat="1">
      <c r="A758" s="13"/>
      <c r="B758" s="239"/>
      <c r="C758" s="240"/>
      <c r="D758" s="232" t="s">
        <v>150</v>
      </c>
      <c r="E758" s="241" t="s">
        <v>1</v>
      </c>
      <c r="F758" s="242" t="s">
        <v>1068</v>
      </c>
      <c r="G758" s="240"/>
      <c r="H758" s="241" t="s">
        <v>1</v>
      </c>
      <c r="I758" s="243"/>
      <c r="J758" s="240"/>
      <c r="K758" s="240"/>
      <c r="L758" s="244"/>
      <c r="M758" s="245"/>
      <c r="N758" s="246"/>
      <c r="O758" s="246"/>
      <c r="P758" s="246"/>
      <c r="Q758" s="246"/>
      <c r="R758" s="246"/>
      <c r="S758" s="246"/>
      <c r="T758" s="247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8" t="s">
        <v>150</v>
      </c>
      <c r="AU758" s="248" t="s">
        <v>88</v>
      </c>
      <c r="AV758" s="13" t="s">
        <v>21</v>
      </c>
      <c r="AW758" s="13" t="s">
        <v>36</v>
      </c>
      <c r="AX758" s="13" t="s">
        <v>79</v>
      </c>
      <c r="AY758" s="248" t="s">
        <v>137</v>
      </c>
    </row>
    <row r="759" s="14" customFormat="1">
      <c r="A759" s="14"/>
      <c r="B759" s="249"/>
      <c r="C759" s="250"/>
      <c r="D759" s="232" t="s">
        <v>150</v>
      </c>
      <c r="E759" s="251" t="s">
        <v>1</v>
      </c>
      <c r="F759" s="252" t="s">
        <v>1069</v>
      </c>
      <c r="G759" s="250"/>
      <c r="H759" s="253">
        <v>34</v>
      </c>
      <c r="I759" s="254"/>
      <c r="J759" s="250"/>
      <c r="K759" s="250"/>
      <c r="L759" s="255"/>
      <c r="M759" s="256"/>
      <c r="N759" s="257"/>
      <c r="O759" s="257"/>
      <c r="P759" s="257"/>
      <c r="Q759" s="257"/>
      <c r="R759" s="257"/>
      <c r="S759" s="257"/>
      <c r="T759" s="258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9" t="s">
        <v>150</v>
      </c>
      <c r="AU759" s="259" t="s">
        <v>88</v>
      </c>
      <c r="AV759" s="14" t="s">
        <v>88</v>
      </c>
      <c r="AW759" s="14" t="s">
        <v>36</v>
      </c>
      <c r="AX759" s="14" t="s">
        <v>21</v>
      </c>
      <c r="AY759" s="259" t="s">
        <v>137</v>
      </c>
    </row>
    <row r="760" s="2" customFormat="1" ht="16.5" customHeight="1">
      <c r="A760" s="39"/>
      <c r="B760" s="40"/>
      <c r="C760" s="219" t="s">
        <v>1070</v>
      </c>
      <c r="D760" s="219" t="s">
        <v>139</v>
      </c>
      <c r="E760" s="220" t="s">
        <v>1071</v>
      </c>
      <c r="F760" s="221" t="s">
        <v>1072</v>
      </c>
      <c r="G760" s="222" t="s">
        <v>212</v>
      </c>
      <c r="H760" s="223">
        <v>5.9000000000000004</v>
      </c>
      <c r="I760" s="224"/>
      <c r="J760" s="225">
        <f>ROUND(I760*H760,2)</f>
        <v>0</v>
      </c>
      <c r="K760" s="221" t="s">
        <v>143</v>
      </c>
      <c r="L760" s="45"/>
      <c r="M760" s="226" t="s">
        <v>1</v>
      </c>
      <c r="N760" s="227" t="s">
        <v>44</v>
      </c>
      <c r="O760" s="92"/>
      <c r="P760" s="228">
        <f>O760*H760</f>
        <v>0</v>
      </c>
      <c r="Q760" s="228">
        <v>0</v>
      </c>
      <c r="R760" s="228">
        <f>Q760*H760</f>
        <v>0</v>
      </c>
      <c r="S760" s="228">
        <v>0.028000000000000001</v>
      </c>
      <c r="T760" s="229">
        <f>S760*H760</f>
        <v>0.16520000000000001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30" t="s">
        <v>144</v>
      </c>
      <c r="AT760" s="230" t="s">
        <v>139</v>
      </c>
      <c r="AU760" s="230" t="s">
        <v>88</v>
      </c>
      <c r="AY760" s="18" t="s">
        <v>137</v>
      </c>
      <c r="BE760" s="231">
        <f>IF(N760="základní",J760,0)</f>
        <v>0</v>
      </c>
      <c r="BF760" s="231">
        <f>IF(N760="snížená",J760,0)</f>
        <v>0</v>
      </c>
      <c r="BG760" s="231">
        <f>IF(N760="zákl. přenesená",J760,0)</f>
        <v>0</v>
      </c>
      <c r="BH760" s="231">
        <f>IF(N760="sníž. přenesená",J760,0)</f>
        <v>0</v>
      </c>
      <c r="BI760" s="231">
        <f>IF(N760="nulová",J760,0)</f>
        <v>0</v>
      </c>
      <c r="BJ760" s="18" t="s">
        <v>21</v>
      </c>
      <c r="BK760" s="231">
        <f>ROUND(I760*H760,2)</f>
        <v>0</v>
      </c>
      <c r="BL760" s="18" t="s">
        <v>144</v>
      </c>
      <c r="BM760" s="230" t="s">
        <v>1073</v>
      </c>
    </row>
    <row r="761" s="2" customFormat="1">
      <c r="A761" s="39"/>
      <c r="B761" s="40"/>
      <c r="C761" s="41"/>
      <c r="D761" s="232" t="s">
        <v>146</v>
      </c>
      <c r="E761" s="41"/>
      <c r="F761" s="233" t="s">
        <v>1074</v>
      </c>
      <c r="G761" s="41"/>
      <c r="H761" s="41"/>
      <c r="I761" s="234"/>
      <c r="J761" s="41"/>
      <c r="K761" s="41"/>
      <c r="L761" s="45"/>
      <c r="M761" s="235"/>
      <c r="N761" s="236"/>
      <c r="O761" s="92"/>
      <c r="P761" s="92"/>
      <c r="Q761" s="92"/>
      <c r="R761" s="92"/>
      <c r="S761" s="92"/>
      <c r="T761" s="93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146</v>
      </c>
      <c r="AU761" s="18" t="s">
        <v>88</v>
      </c>
    </row>
    <row r="762" s="2" customFormat="1">
      <c r="A762" s="39"/>
      <c r="B762" s="40"/>
      <c r="C762" s="41"/>
      <c r="D762" s="237" t="s">
        <v>148</v>
      </c>
      <c r="E762" s="41"/>
      <c r="F762" s="238" t="s">
        <v>1075</v>
      </c>
      <c r="G762" s="41"/>
      <c r="H762" s="41"/>
      <c r="I762" s="234"/>
      <c r="J762" s="41"/>
      <c r="K762" s="41"/>
      <c r="L762" s="45"/>
      <c r="M762" s="235"/>
      <c r="N762" s="236"/>
      <c r="O762" s="92"/>
      <c r="P762" s="92"/>
      <c r="Q762" s="92"/>
      <c r="R762" s="92"/>
      <c r="S762" s="92"/>
      <c r="T762" s="93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148</v>
      </c>
      <c r="AU762" s="18" t="s">
        <v>88</v>
      </c>
    </row>
    <row r="763" s="13" customFormat="1">
      <c r="A763" s="13"/>
      <c r="B763" s="239"/>
      <c r="C763" s="240"/>
      <c r="D763" s="232" t="s">
        <v>150</v>
      </c>
      <c r="E763" s="241" t="s">
        <v>1</v>
      </c>
      <c r="F763" s="242" t="s">
        <v>1076</v>
      </c>
      <c r="G763" s="240"/>
      <c r="H763" s="241" t="s">
        <v>1</v>
      </c>
      <c r="I763" s="243"/>
      <c r="J763" s="240"/>
      <c r="K763" s="240"/>
      <c r="L763" s="244"/>
      <c r="M763" s="245"/>
      <c r="N763" s="246"/>
      <c r="O763" s="246"/>
      <c r="P763" s="246"/>
      <c r="Q763" s="246"/>
      <c r="R763" s="246"/>
      <c r="S763" s="246"/>
      <c r="T763" s="247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8" t="s">
        <v>150</v>
      </c>
      <c r="AU763" s="248" t="s">
        <v>88</v>
      </c>
      <c r="AV763" s="13" t="s">
        <v>21</v>
      </c>
      <c r="AW763" s="13" t="s">
        <v>36</v>
      </c>
      <c r="AX763" s="13" t="s">
        <v>79</v>
      </c>
      <c r="AY763" s="248" t="s">
        <v>137</v>
      </c>
    </row>
    <row r="764" s="14" customFormat="1">
      <c r="A764" s="14"/>
      <c r="B764" s="249"/>
      <c r="C764" s="250"/>
      <c r="D764" s="232" t="s">
        <v>150</v>
      </c>
      <c r="E764" s="251" t="s">
        <v>1</v>
      </c>
      <c r="F764" s="252" t="s">
        <v>1077</v>
      </c>
      <c r="G764" s="250"/>
      <c r="H764" s="253">
        <v>5.9000000000000004</v>
      </c>
      <c r="I764" s="254"/>
      <c r="J764" s="250"/>
      <c r="K764" s="250"/>
      <c r="L764" s="255"/>
      <c r="M764" s="256"/>
      <c r="N764" s="257"/>
      <c r="O764" s="257"/>
      <c r="P764" s="257"/>
      <c r="Q764" s="257"/>
      <c r="R764" s="257"/>
      <c r="S764" s="257"/>
      <c r="T764" s="258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9" t="s">
        <v>150</v>
      </c>
      <c r="AU764" s="259" t="s">
        <v>88</v>
      </c>
      <c r="AV764" s="14" t="s">
        <v>88</v>
      </c>
      <c r="AW764" s="14" t="s">
        <v>36</v>
      </c>
      <c r="AX764" s="14" t="s">
        <v>21</v>
      </c>
      <c r="AY764" s="259" t="s">
        <v>137</v>
      </c>
    </row>
    <row r="765" s="2" customFormat="1" ht="24.15" customHeight="1">
      <c r="A765" s="39"/>
      <c r="B765" s="40"/>
      <c r="C765" s="219" t="s">
        <v>1078</v>
      </c>
      <c r="D765" s="219" t="s">
        <v>139</v>
      </c>
      <c r="E765" s="220" t="s">
        <v>1079</v>
      </c>
      <c r="F765" s="221" t="s">
        <v>1080</v>
      </c>
      <c r="G765" s="222" t="s">
        <v>212</v>
      </c>
      <c r="H765" s="223">
        <v>24.899999999999999</v>
      </c>
      <c r="I765" s="224"/>
      <c r="J765" s="225">
        <f>ROUND(I765*H765,2)</f>
        <v>0</v>
      </c>
      <c r="K765" s="221" t="s">
        <v>143</v>
      </c>
      <c r="L765" s="45"/>
      <c r="M765" s="226" t="s">
        <v>1</v>
      </c>
      <c r="N765" s="227" t="s">
        <v>44</v>
      </c>
      <c r="O765" s="92"/>
      <c r="P765" s="228">
        <f>O765*H765</f>
        <v>0</v>
      </c>
      <c r="Q765" s="228">
        <v>0</v>
      </c>
      <c r="R765" s="228">
        <f>Q765*H765</f>
        <v>0</v>
      </c>
      <c r="S765" s="228">
        <v>0.90000000000000002</v>
      </c>
      <c r="T765" s="229">
        <f>S765*H765</f>
        <v>22.41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30" t="s">
        <v>144</v>
      </c>
      <c r="AT765" s="230" t="s">
        <v>139</v>
      </c>
      <c r="AU765" s="230" t="s">
        <v>88</v>
      </c>
      <c r="AY765" s="18" t="s">
        <v>137</v>
      </c>
      <c r="BE765" s="231">
        <f>IF(N765="základní",J765,0)</f>
        <v>0</v>
      </c>
      <c r="BF765" s="231">
        <f>IF(N765="snížená",J765,0)</f>
        <v>0</v>
      </c>
      <c r="BG765" s="231">
        <f>IF(N765="zákl. přenesená",J765,0)</f>
        <v>0</v>
      </c>
      <c r="BH765" s="231">
        <f>IF(N765="sníž. přenesená",J765,0)</f>
        <v>0</v>
      </c>
      <c r="BI765" s="231">
        <f>IF(N765="nulová",J765,0)</f>
        <v>0</v>
      </c>
      <c r="BJ765" s="18" t="s">
        <v>21</v>
      </c>
      <c r="BK765" s="231">
        <f>ROUND(I765*H765,2)</f>
        <v>0</v>
      </c>
      <c r="BL765" s="18" t="s">
        <v>144</v>
      </c>
      <c r="BM765" s="230" t="s">
        <v>1081</v>
      </c>
    </row>
    <row r="766" s="2" customFormat="1">
      <c r="A766" s="39"/>
      <c r="B766" s="40"/>
      <c r="C766" s="41"/>
      <c r="D766" s="232" t="s">
        <v>146</v>
      </c>
      <c r="E766" s="41"/>
      <c r="F766" s="233" t="s">
        <v>1082</v>
      </c>
      <c r="G766" s="41"/>
      <c r="H766" s="41"/>
      <c r="I766" s="234"/>
      <c r="J766" s="41"/>
      <c r="K766" s="41"/>
      <c r="L766" s="45"/>
      <c r="M766" s="235"/>
      <c r="N766" s="236"/>
      <c r="O766" s="92"/>
      <c r="P766" s="92"/>
      <c r="Q766" s="92"/>
      <c r="R766" s="92"/>
      <c r="S766" s="92"/>
      <c r="T766" s="93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146</v>
      </c>
      <c r="AU766" s="18" t="s">
        <v>88</v>
      </c>
    </row>
    <row r="767" s="2" customFormat="1">
      <c r="A767" s="39"/>
      <c r="B767" s="40"/>
      <c r="C767" s="41"/>
      <c r="D767" s="237" t="s">
        <v>148</v>
      </c>
      <c r="E767" s="41"/>
      <c r="F767" s="238" t="s">
        <v>1083</v>
      </c>
      <c r="G767" s="41"/>
      <c r="H767" s="41"/>
      <c r="I767" s="234"/>
      <c r="J767" s="41"/>
      <c r="K767" s="41"/>
      <c r="L767" s="45"/>
      <c r="M767" s="235"/>
      <c r="N767" s="236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148</v>
      </c>
      <c r="AU767" s="18" t="s">
        <v>88</v>
      </c>
    </row>
    <row r="768" s="13" customFormat="1">
      <c r="A768" s="13"/>
      <c r="B768" s="239"/>
      <c r="C768" s="240"/>
      <c r="D768" s="232" t="s">
        <v>150</v>
      </c>
      <c r="E768" s="241" t="s">
        <v>1</v>
      </c>
      <c r="F768" s="242" t="s">
        <v>1084</v>
      </c>
      <c r="G768" s="240"/>
      <c r="H768" s="241" t="s">
        <v>1</v>
      </c>
      <c r="I768" s="243"/>
      <c r="J768" s="240"/>
      <c r="K768" s="240"/>
      <c r="L768" s="244"/>
      <c r="M768" s="245"/>
      <c r="N768" s="246"/>
      <c r="O768" s="246"/>
      <c r="P768" s="246"/>
      <c r="Q768" s="246"/>
      <c r="R768" s="246"/>
      <c r="S768" s="246"/>
      <c r="T768" s="247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8" t="s">
        <v>150</v>
      </c>
      <c r="AU768" s="248" t="s">
        <v>88</v>
      </c>
      <c r="AV768" s="13" t="s">
        <v>21</v>
      </c>
      <c r="AW768" s="13" t="s">
        <v>36</v>
      </c>
      <c r="AX768" s="13" t="s">
        <v>79</v>
      </c>
      <c r="AY768" s="248" t="s">
        <v>137</v>
      </c>
    </row>
    <row r="769" s="14" customFormat="1">
      <c r="A769" s="14"/>
      <c r="B769" s="249"/>
      <c r="C769" s="250"/>
      <c r="D769" s="232" t="s">
        <v>150</v>
      </c>
      <c r="E769" s="251" t="s">
        <v>1</v>
      </c>
      <c r="F769" s="252" t="s">
        <v>1085</v>
      </c>
      <c r="G769" s="250"/>
      <c r="H769" s="253">
        <v>24.899999999999999</v>
      </c>
      <c r="I769" s="254"/>
      <c r="J769" s="250"/>
      <c r="K769" s="250"/>
      <c r="L769" s="255"/>
      <c r="M769" s="256"/>
      <c r="N769" s="257"/>
      <c r="O769" s="257"/>
      <c r="P769" s="257"/>
      <c r="Q769" s="257"/>
      <c r="R769" s="257"/>
      <c r="S769" s="257"/>
      <c r="T769" s="258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9" t="s">
        <v>150</v>
      </c>
      <c r="AU769" s="259" t="s">
        <v>88</v>
      </c>
      <c r="AV769" s="14" t="s">
        <v>88</v>
      </c>
      <c r="AW769" s="14" t="s">
        <v>36</v>
      </c>
      <c r="AX769" s="14" t="s">
        <v>21</v>
      </c>
      <c r="AY769" s="259" t="s">
        <v>137</v>
      </c>
    </row>
    <row r="770" s="2" customFormat="1" ht="24.15" customHeight="1">
      <c r="A770" s="39"/>
      <c r="B770" s="40"/>
      <c r="C770" s="219" t="s">
        <v>1086</v>
      </c>
      <c r="D770" s="219" t="s">
        <v>139</v>
      </c>
      <c r="E770" s="220" t="s">
        <v>1087</v>
      </c>
      <c r="F770" s="221" t="s">
        <v>1088</v>
      </c>
      <c r="G770" s="222" t="s">
        <v>142</v>
      </c>
      <c r="H770" s="223">
        <v>11.890000000000001</v>
      </c>
      <c r="I770" s="224"/>
      <c r="J770" s="225">
        <f>ROUND(I770*H770,2)</f>
        <v>0</v>
      </c>
      <c r="K770" s="221" t="s">
        <v>1</v>
      </c>
      <c r="L770" s="45"/>
      <c r="M770" s="226" t="s">
        <v>1</v>
      </c>
      <c r="N770" s="227" t="s">
        <v>44</v>
      </c>
      <c r="O770" s="92"/>
      <c r="P770" s="228">
        <f>O770*H770</f>
        <v>0</v>
      </c>
      <c r="Q770" s="228">
        <v>0.048000000000000001</v>
      </c>
      <c r="R770" s="228">
        <f>Q770*H770</f>
        <v>0.57072000000000001</v>
      </c>
      <c r="S770" s="228">
        <v>0.048000000000000001</v>
      </c>
      <c r="T770" s="229">
        <f>S770*H770</f>
        <v>0.57072000000000001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30" t="s">
        <v>144</v>
      </c>
      <c r="AT770" s="230" t="s">
        <v>139</v>
      </c>
      <c r="AU770" s="230" t="s">
        <v>88</v>
      </c>
      <c r="AY770" s="18" t="s">
        <v>137</v>
      </c>
      <c r="BE770" s="231">
        <f>IF(N770="základní",J770,0)</f>
        <v>0</v>
      </c>
      <c r="BF770" s="231">
        <f>IF(N770="snížená",J770,0)</f>
        <v>0</v>
      </c>
      <c r="BG770" s="231">
        <f>IF(N770="zákl. přenesená",J770,0)</f>
        <v>0</v>
      </c>
      <c r="BH770" s="231">
        <f>IF(N770="sníž. přenesená",J770,0)</f>
        <v>0</v>
      </c>
      <c r="BI770" s="231">
        <f>IF(N770="nulová",J770,0)</f>
        <v>0</v>
      </c>
      <c r="BJ770" s="18" t="s">
        <v>21</v>
      </c>
      <c r="BK770" s="231">
        <f>ROUND(I770*H770,2)</f>
        <v>0</v>
      </c>
      <c r="BL770" s="18" t="s">
        <v>144</v>
      </c>
      <c r="BM770" s="230" t="s">
        <v>1089</v>
      </c>
    </row>
    <row r="771" s="2" customFormat="1">
      <c r="A771" s="39"/>
      <c r="B771" s="40"/>
      <c r="C771" s="41"/>
      <c r="D771" s="232" t="s">
        <v>146</v>
      </c>
      <c r="E771" s="41"/>
      <c r="F771" s="233" t="s">
        <v>1088</v>
      </c>
      <c r="G771" s="41"/>
      <c r="H771" s="41"/>
      <c r="I771" s="234"/>
      <c r="J771" s="41"/>
      <c r="K771" s="41"/>
      <c r="L771" s="45"/>
      <c r="M771" s="235"/>
      <c r="N771" s="236"/>
      <c r="O771" s="92"/>
      <c r="P771" s="92"/>
      <c r="Q771" s="92"/>
      <c r="R771" s="92"/>
      <c r="S771" s="92"/>
      <c r="T771" s="93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146</v>
      </c>
      <c r="AU771" s="18" t="s">
        <v>88</v>
      </c>
    </row>
    <row r="772" s="2" customFormat="1">
      <c r="A772" s="39"/>
      <c r="B772" s="40"/>
      <c r="C772" s="41"/>
      <c r="D772" s="232" t="s">
        <v>252</v>
      </c>
      <c r="E772" s="41"/>
      <c r="F772" s="271" t="s">
        <v>1090</v>
      </c>
      <c r="G772" s="41"/>
      <c r="H772" s="41"/>
      <c r="I772" s="234"/>
      <c r="J772" s="41"/>
      <c r="K772" s="41"/>
      <c r="L772" s="45"/>
      <c r="M772" s="235"/>
      <c r="N772" s="236"/>
      <c r="O772" s="92"/>
      <c r="P772" s="92"/>
      <c r="Q772" s="92"/>
      <c r="R772" s="92"/>
      <c r="S772" s="92"/>
      <c r="T772" s="93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252</v>
      </c>
      <c r="AU772" s="18" t="s">
        <v>88</v>
      </c>
    </row>
    <row r="773" s="13" customFormat="1">
      <c r="A773" s="13"/>
      <c r="B773" s="239"/>
      <c r="C773" s="240"/>
      <c r="D773" s="232" t="s">
        <v>150</v>
      </c>
      <c r="E773" s="241" t="s">
        <v>1</v>
      </c>
      <c r="F773" s="242" t="s">
        <v>1091</v>
      </c>
      <c r="G773" s="240"/>
      <c r="H773" s="241" t="s">
        <v>1</v>
      </c>
      <c r="I773" s="243"/>
      <c r="J773" s="240"/>
      <c r="K773" s="240"/>
      <c r="L773" s="244"/>
      <c r="M773" s="245"/>
      <c r="N773" s="246"/>
      <c r="O773" s="246"/>
      <c r="P773" s="246"/>
      <c r="Q773" s="246"/>
      <c r="R773" s="246"/>
      <c r="S773" s="246"/>
      <c r="T773" s="247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8" t="s">
        <v>150</v>
      </c>
      <c r="AU773" s="248" t="s">
        <v>88</v>
      </c>
      <c r="AV773" s="13" t="s">
        <v>21</v>
      </c>
      <c r="AW773" s="13" t="s">
        <v>36</v>
      </c>
      <c r="AX773" s="13" t="s">
        <v>79</v>
      </c>
      <c r="AY773" s="248" t="s">
        <v>137</v>
      </c>
    </row>
    <row r="774" s="14" customFormat="1">
      <c r="A774" s="14"/>
      <c r="B774" s="249"/>
      <c r="C774" s="250"/>
      <c r="D774" s="232" t="s">
        <v>150</v>
      </c>
      <c r="E774" s="251" t="s">
        <v>1</v>
      </c>
      <c r="F774" s="252" t="s">
        <v>1092</v>
      </c>
      <c r="G774" s="250"/>
      <c r="H774" s="253">
        <v>3.4199999999999999</v>
      </c>
      <c r="I774" s="254"/>
      <c r="J774" s="250"/>
      <c r="K774" s="250"/>
      <c r="L774" s="255"/>
      <c r="M774" s="256"/>
      <c r="N774" s="257"/>
      <c r="O774" s="257"/>
      <c r="P774" s="257"/>
      <c r="Q774" s="257"/>
      <c r="R774" s="257"/>
      <c r="S774" s="257"/>
      <c r="T774" s="258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9" t="s">
        <v>150</v>
      </c>
      <c r="AU774" s="259" t="s">
        <v>88</v>
      </c>
      <c r="AV774" s="14" t="s">
        <v>88</v>
      </c>
      <c r="AW774" s="14" t="s">
        <v>36</v>
      </c>
      <c r="AX774" s="14" t="s">
        <v>79</v>
      </c>
      <c r="AY774" s="259" t="s">
        <v>137</v>
      </c>
    </row>
    <row r="775" s="14" customFormat="1">
      <c r="A775" s="14"/>
      <c r="B775" s="249"/>
      <c r="C775" s="250"/>
      <c r="D775" s="232" t="s">
        <v>150</v>
      </c>
      <c r="E775" s="251" t="s">
        <v>1</v>
      </c>
      <c r="F775" s="252" t="s">
        <v>1093</v>
      </c>
      <c r="G775" s="250"/>
      <c r="H775" s="253">
        <v>2.6400000000000001</v>
      </c>
      <c r="I775" s="254"/>
      <c r="J775" s="250"/>
      <c r="K775" s="250"/>
      <c r="L775" s="255"/>
      <c r="M775" s="256"/>
      <c r="N775" s="257"/>
      <c r="O775" s="257"/>
      <c r="P775" s="257"/>
      <c r="Q775" s="257"/>
      <c r="R775" s="257"/>
      <c r="S775" s="257"/>
      <c r="T775" s="258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9" t="s">
        <v>150</v>
      </c>
      <c r="AU775" s="259" t="s">
        <v>88</v>
      </c>
      <c r="AV775" s="14" t="s">
        <v>88</v>
      </c>
      <c r="AW775" s="14" t="s">
        <v>36</v>
      </c>
      <c r="AX775" s="14" t="s">
        <v>79</v>
      </c>
      <c r="AY775" s="259" t="s">
        <v>137</v>
      </c>
    </row>
    <row r="776" s="14" customFormat="1">
      <c r="A776" s="14"/>
      <c r="B776" s="249"/>
      <c r="C776" s="250"/>
      <c r="D776" s="232" t="s">
        <v>150</v>
      </c>
      <c r="E776" s="251" t="s">
        <v>1</v>
      </c>
      <c r="F776" s="252" t="s">
        <v>1094</v>
      </c>
      <c r="G776" s="250"/>
      <c r="H776" s="253">
        <v>1.8300000000000001</v>
      </c>
      <c r="I776" s="254"/>
      <c r="J776" s="250"/>
      <c r="K776" s="250"/>
      <c r="L776" s="255"/>
      <c r="M776" s="256"/>
      <c r="N776" s="257"/>
      <c r="O776" s="257"/>
      <c r="P776" s="257"/>
      <c r="Q776" s="257"/>
      <c r="R776" s="257"/>
      <c r="S776" s="257"/>
      <c r="T776" s="258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9" t="s">
        <v>150</v>
      </c>
      <c r="AU776" s="259" t="s">
        <v>88</v>
      </c>
      <c r="AV776" s="14" t="s">
        <v>88</v>
      </c>
      <c r="AW776" s="14" t="s">
        <v>36</v>
      </c>
      <c r="AX776" s="14" t="s">
        <v>79</v>
      </c>
      <c r="AY776" s="259" t="s">
        <v>137</v>
      </c>
    </row>
    <row r="777" s="14" customFormat="1">
      <c r="A777" s="14"/>
      <c r="B777" s="249"/>
      <c r="C777" s="250"/>
      <c r="D777" s="232" t="s">
        <v>150</v>
      </c>
      <c r="E777" s="251" t="s">
        <v>1</v>
      </c>
      <c r="F777" s="252" t="s">
        <v>1095</v>
      </c>
      <c r="G777" s="250"/>
      <c r="H777" s="253">
        <v>4</v>
      </c>
      <c r="I777" s="254"/>
      <c r="J777" s="250"/>
      <c r="K777" s="250"/>
      <c r="L777" s="255"/>
      <c r="M777" s="256"/>
      <c r="N777" s="257"/>
      <c r="O777" s="257"/>
      <c r="P777" s="257"/>
      <c r="Q777" s="257"/>
      <c r="R777" s="257"/>
      <c r="S777" s="257"/>
      <c r="T777" s="258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9" t="s">
        <v>150</v>
      </c>
      <c r="AU777" s="259" t="s">
        <v>88</v>
      </c>
      <c r="AV777" s="14" t="s">
        <v>88</v>
      </c>
      <c r="AW777" s="14" t="s">
        <v>36</v>
      </c>
      <c r="AX777" s="14" t="s">
        <v>79</v>
      </c>
      <c r="AY777" s="259" t="s">
        <v>137</v>
      </c>
    </row>
    <row r="778" s="12" customFormat="1" ht="22.8" customHeight="1">
      <c r="A778" s="12"/>
      <c r="B778" s="203"/>
      <c r="C778" s="204"/>
      <c r="D778" s="205" t="s">
        <v>78</v>
      </c>
      <c r="E778" s="217" t="s">
        <v>1096</v>
      </c>
      <c r="F778" s="217" t="s">
        <v>1097</v>
      </c>
      <c r="G778" s="204"/>
      <c r="H778" s="204"/>
      <c r="I778" s="207"/>
      <c r="J778" s="218">
        <f>BK778</f>
        <v>0</v>
      </c>
      <c r="K778" s="204"/>
      <c r="L778" s="209"/>
      <c r="M778" s="210"/>
      <c r="N778" s="211"/>
      <c r="O778" s="211"/>
      <c r="P778" s="212">
        <f>SUM(P779:P795)</f>
        <v>0</v>
      </c>
      <c r="Q778" s="211"/>
      <c r="R778" s="212">
        <f>SUM(R779:R795)</f>
        <v>0</v>
      </c>
      <c r="S778" s="211"/>
      <c r="T778" s="213">
        <f>SUM(T779:T795)</f>
        <v>0</v>
      </c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R778" s="214" t="s">
        <v>21</v>
      </c>
      <c r="AT778" s="215" t="s">
        <v>78</v>
      </c>
      <c r="AU778" s="215" t="s">
        <v>21</v>
      </c>
      <c r="AY778" s="214" t="s">
        <v>137</v>
      </c>
      <c r="BK778" s="216">
        <f>SUM(BK779:BK795)</f>
        <v>0</v>
      </c>
    </row>
    <row r="779" s="2" customFormat="1" ht="21.75" customHeight="1">
      <c r="A779" s="39"/>
      <c r="B779" s="40"/>
      <c r="C779" s="219" t="s">
        <v>1098</v>
      </c>
      <c r="D779" s="219" t="s">
        <v>139</v>
      </c>
      <c r="E779" s="220" t="s">
        <v>1099</v>
      </c>
      <c r="F779" s="221" t="s">
        <v>1100</v>
      </c>
      <c r="G779" s="222" t="s">
        <v>323</v>
      </c>
      <c r="H779" s="223">
        <v>2541.027</v>
      </c>
      <c r="I779" s="224"/>
      <c r="J779" s="225">
        <f>ROUND(I779*H779,2)</f>
        <v>0</v>
      </c>
      <c r="K779" s="221" t="s">
        <v>1101</v>
      </c>
      <c r="L779" s="45"/>
      <c r="M779" s="226" t="s">
        <v>1</v>
      </c>
      <c r="N779" s="227" t="s">
        <v>44</v>
      </c>
      <c r="O779" s="92"/>
      <c r="P779" s="228">
        <f>O779*H779</f>
        <v>0</v>
      </c>
      <c r="Q779" s="228">
        <v>0</v>
      </c>
      <c r="R779" s="228">
        <f>Q779*H779</f>
        <v>0</v>
      </c>
      <c r="S779" s="228">
        <v>0</v>
      </c>
      <c r="T779" s="229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30" t="s">
        <v>144</v>
      </c>
      <c r="AT779" s="230" t="s">
        <v>139</v>
      </c>
      <c r="AU779" s="230" t="s">
        <v>88</v>
      </c>
      <c r="AY779" s="18" t="s">
        <v>137</v>
      </c>
      <c r="BE779" s="231">
        <f>IF(N779="základní",J779,0)</f>
        <v>0</v>
      </c>
      <c r="BF779" s="231">
        <f>IF(N779="snížená",J779,0)</f>
        <v>0</v>
      </c>
      <c r="BG779" s="231">
        <f>IF(N779="zákl. přenesená",J779,0)</f>
        <v>0</v>
      </c>
      <c r="BH779" s="231">
        <f>IF(N779="sníž. přenesená",J779,0)</f>
        <v>0</v>
      </c>
      <c r="BI779" s="231">
        <f>IF(N779="nulová",J779,0)</f>
        <v>0</v>
      </c>
      <c r="BJ779" s="18" t="s">
        <v>21</v>
      </c>
      <c r="BK779" s="231">
        <f>ROUND(I779*H779,2)</f>
        <v>0</v>
      </c>
      <c r="BL779" s="18" t="s">
        <v>144</v>
      </c>
      <c r="BM779" s="230" t="s">
        <v>1102</v>
      </c>
    </row>
    <row r="780" s="2" customFormat="1">
      <c r="A780" s="39"/>
      <c r="B780" s="40"/>
      <c r="C780" s="41"/>
      <c r="D780" s="232" t="s">
        <v>146</v>
      </c>
      <c r="E780" s="41"/>
      <c r="F780" s="233" t="s">
        <v>1103</v>
      </c>
      <c r="G780" s="41"/>
      <c r="H780" s="41"/>
      <c r="I780" s="234"/>
      <c r="J780" s="41"/>
      <c r="K780" s="41"/>
      <c r="L780" s="45"/>
      <c r="M780" s="235"/>
      <c r="N780" s="236"/>
      <c r="O780" s="92"/>
      <c r="P780" s="92"/>
      <c r="Q780" s="92"/>
      <c r="R780" s="92"/>
      <c r="S780" s="92"/>
      <c r="T780" s="93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146</v>
      </c>
      <c r="AU780" s="18" t="s">
        <v>88</v>
      </c>
    </row>
    <row r="781" s="2" customFormat="1">
      <c r="A781" s="39"/>
      <c r="B781" s="40"/>
      <c r="C781" s="41"/>
      <c r="D781" s="237" t="s">
        <v>148</v>
      </c>
      <c r="E781" s="41"/>
      <c r="F781" s="238" t="s">
        <v>1104</v>
      </c>
      <c r="G781" s="41"/>
      <c r="H781" s="41"/>
      <c r="I781" s="234"/>
      <c r="J781" s="41"/>
      <c r="K781" s="41"/>
      <c r="L781" s="45"/>
      <c r="M781" s="235"/>
      <c r="N781" s="236"/>
      <c r="O781" s="92"/>
      <c r="P781" s="92"/>
      <c r="Q781" s="92"/>
      <c r="R781" s="92"/>
      <c r="S781" s="92"/>
      <c r="T781" s="93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148</v>
      </c>
      <c r="AU781" s="18" t="s">
        <v>88</v>
      </c>
    </row>
    <row r="782" s="2" customFormat="1" ht="24.15" customHeight="1">
      <c r="A782" s="39"/>
      <c r="B782" s="40"/>
      <c r="C782" s="219" t="s">
        <v>1105</v>
      </c>
      <c r="D782" s="219" t="s">
        <v>139</v>
      </c>
      <c r="E782" s="220" t="s">
        <v>1106</v>
      </c>
      <c r="F782" s="221" t="s">
        <v>1107</v>
      </c>
      <c r="G782" s="222" t="s">
        <v>323</v>
      </c>
      <c r="H782" s="223">
        <v>2541.027</v>
      </c>
      <c r="I782" s="224"/>
      <c r="J782" s="225">
        <f>ROUND(I782*H782,2)</f>
        <v>0</v>
      </c>
      <c r="K782" s="221" t="s">
        <v>1</v>
      </c>
      <c r="L782" s="45"/>
      <c r="M782" s="226" t="s">
        <v>1</v>
      </c>
      <c r="N782" s="227" t="s">
        <v>44</v>
      </c>
      <c r="O782" s="92"/>
      <c r="P782" s="228">
        <f>O782*H782</f>
        <v>0</v>
      </c>
      <c r="Q782" s="228">
        <v>0</v>
      </c>
      <c r="R782" s="228">
        <f>Q782*H782</f>
        <v>0</v>
      </c>
      <c r="S782" s="228">
        <v>0</v>
      </c>
      <c r="T782" s="229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0" t="s">
        <v>144</v>
      </c>
      <c r="AT782" s="230" t="s">
        <v>139</v>
      </c>
      <c r="AU782" s="230" t="s">
        <v>88</v>
      </c>
      <c r="AY782" s="18" t="s">
        <v>137</v>
      </c>
      <c r="BE782" s="231">
        <f>IF(N782="základní",J782,0)</f>
        <v>0</v>
      </c>
      <c r="BF782" s="231">
        <f>IF(N782="snížená",J782,0)</f>
        <v>0</v>
      </c>
      <c r="BG782" s="231">
        <f>IF(N782="zákl. přenesená",J782,0)</f>
        <v>0</v>
      </c>
      <c r="BH782" s="231">
        <f>IF(N782="sníž. přenesená",J782,0)</f>
        <v>0</v>
      </c>
      <c r="BI782" s="231">
        <f>IF(N782="nulová",J782,0)</f>
        <v>0</v>
      </c>
      <c r="BJ782" s="18" t="s">
        <v>21</v>
      </c>
      <c r="BK782" s="231">
        <f>ROUND(I782*H782,2)</f>
        <v>0</v>
      </c>
      <c r="BL782" s="18" t="s">
        <v>144</v>
      </c>
      <c r="BM782" s="230" t="s">
        <v>1108</v>
      </c>
    </row>
    <row r="783" s="2" customFormat="1">
      <c r="A783" s="39"/>
      <c r="B783" s="40"/>
      <c r="C783" s="41"/>
      <c r="D783" s="232" t="s">
        <v>146</v>
      </c>
      <c r="E783" s="41"/>
      <c r="F783" s="233" t="s">
        <v>1109</v>
      </c>
      <c r="G783" s="41"/>
      <c r="H783" s="41"/>
      <c r="I783" s="234"/>
      <c r="J783" s="41"/>
      <c r="K783" s="41"/>
      <c r="L783" s="45"/>
      <c r="M783" s="235"/>
      <c r="N783" s="236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146</v>
      </c>
      <c r="AU783" s="18" t="s">
        <v>88</v>
      </c>
    </row>
    <row r="784" s="2" customFormat="1" ht="37.8" customHeight="1">
      <c r="A784" s="39"/>
      <c r="B784" s="40"/>
      <c r="C784" s="219" t="s">
        <v>1110</v>
      </c>
      <c r="D784" s="219" t="s">
        <v>139</v>
      </c>
      <c r="E784" s="220" t="s">
        <v>1111</v>
      </c>
      <c r="F784" s="221" t="s">
        <v>1112</v>
      </c>
      <c r="G784" s="222" t="s">
        <v>323</v>
      </c>
      <c r="H784" s="223">
        <v>68.643000000000001</v>
      </c>
      <c r="I784" s="224"/>
      <c r="J784" s="225">
        <f>ROUND(I784*H784,2)</f>
        <v>0</v>
      </c>
      <c r="K784" s="221" t="s">
        <v>1101</v>
      </c>
      <c r="L784" s="45"/>
      <c r="M784" s="226" t="s">
        <v>1</v>
      </c>
      <c r="N784" s="227" t="s">
        <v>44</v>
      </c>
      <c r="O784" s="92"/>
      <c r="P784" s="228">
        <f>O784*H784</f>
        <v>0</v>
      </c>
      <c r="Q784" s="228">
        <v>0</v>
      </c>
      <c r="R784" s="228">
        <f>Q784*H784</f>
        <v>0</v>
      </c>
      <c r="S784" s="228">
        <v>0</v>
      </c>
      <c r="T784" s="229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0" t="s">
        <v>144</v>
      </c>
      <c r="AT784" s="230" t="s">
        <v>139</v>
      </c>
      <c r="AU784" s="230" t="s">
        <v>88</v>
      </c>
      <c r="AY784" s="18" t="s">
        <v>137</v>
      </c>
      <c r="BE784" s="231">
        <f>IF(N784="základní",J784,0)</f>
        <v>0</v>
      </c>
      <c r="BF784" s="231">
        <f>IF(N784="snížená",J784,0)</f>
        <v>0</v>
      </c>
      <c r="BG784" s="231">
        <f>IF(N784="zákl. přenesená",J784,0)</f>
        <v>0</v>
      </c>
      <c r="BH784" s="231">
        <f>IF(N784="sníž. přenesená",J784,0)</f>
        <v>0</v>
      </c>
      <c r="BI784" s="231">
        <f>IF(N784="nulová",J784,0)</f>
        <v>0</v>
      </c>
      <c r="BJ784" s="18" t="s">
        <v>21</v>
      </c>
      <c r="BK784" s="231">
        <f>ROUND(I784*H784,2)</f>
        <v>0</v>
      </c>
      <c r="BL784" s="18" t="s">
        <v>144</v>
      </c>
      <c r="BM784" s="230" t="s">
        <v>1113</v>
      </c>
    </row>
    <row r="785" s="2" customFormat="1">
      <c r="A785" s="39"/>
      <c r="B785" s="40"/>
      <c r="C785" s="41"/>
      <c r="D785" s="232" t="s">
        <v>146</v>
      </c>
      <c r="E785" s="41"/>
      <c r="F785" s="233" t="s">
        <v>1114</v>
      </c>
      <c r="G785" s="41"/>
      <c r="H785" s="41"/>
      <c r="I785" s="234"/>
      <c r="J785" s="41"/>
      <c r="K785" s="41"/>
      <c r="L785" s="45"/>
      <c r="M785" s="235"/>
      <c r="N785" s="236"/>
      <c r="O785" s="92"/>
      <c r="P785" s="92"/>
      <c r="Q785" s="92"/>
      <c r="R785" s="92"/>
      <c r="S785" s="92"/>
      <c r="T785" s="93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146</v>
      </c>
      <c r="AU785" s="18" t="s">
        <v>88</v>
      </c>
    </row>
    <row r="786" s="2" customFormat="1">
      <c r="A786" s="39"/>
      <c r="B786" s="40"/>
      <c r="C786" s="41"/>
      <c r="D786" s="237" t="s">
        <v>148</v>
      </c>
      <c r="E786" s="41"/>
      <c r="F786" s="238" t="s">
        <v>1115</v>
      </c>
      <c r="G786" s="41"/>
      <c r="H786" s="41"/>
      <c r="I786" s="234"/>
      <c r="J786" s="41"/>
      <c r="K786" s="41"/>
      <c r="L786" s="45"/>
      <c r="M786" s="235"/>
      <c r="N786" s="236"/>
      <c r="O786" s="92"/>
      <c r="P786" s="92"/>
      <c r="Q786" s="92"/>
      <c r="R786" s="92"/>
      <c r="S786" s="92"/>
      <c r="T786" s="93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148</v>
      </c>
      <c r="AU786" s="18" t="s">
        <v>88</v>
      </c>
    </row>
    <row r="787" s="2" customFormat="1" ht="44.25" customHeight="1">
      <c r="A787" s="39"/>
      <c r="B787" s="40"/>
      <c r="C787" s="219" t="s">
        <v>1116</v>
      </c>
      <c r="D787" s="219" t="s">
        <v>139</v>
      </c>
      <c r="E787" s="220" t="s">
        <v>1117</v>
      </c>
      <c r="F787" s="221" t="s">
        <v>337</v>
      </c>
      <c r="G787" s="222" t="s">
        <v>323</v>
      </c>
      <c r="H787" s="223">
        <v>2203.6959999999999</v>
      </c>
      <c r="I787" s="224"/>
      <c r="J787" s="225">
        <f>ROUND(I787*H787,2)</f>
        <v>0</v>
      </c>
      <c r="K787" s="221" t="s">
        <v>1101</v>
      </c>
      <c r="L787" s="45"/>
      <c r="M787" s="226" t="s">
        <v>1</v>
      </c>
      <c r="N787" s="227" t="s">
        <v>44</v>
      </c>
      <c r="O787" s="92"/>
      <c r="P787" s="228">
        <f>O787*H787</f>
        <v>0</v>
      </c>
      <c r="Q787" s="228">
        <v>0</v>
      </c>
      <c r="R787" s="228">
        <f>Q787*H787</f>
        <v>0</v>
      </c>
      <c r="S787" s="228">
        <v>0</v>
      </c>
      <c r="T787" s="229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30" t="s">
        <v>144</v>
      </c>
      <c r="AT787" s="230" t="s">
        <v>139</v>
      </c>
      <c r="AU787" s="230" t="s">
        <v>88</v>
      </c>
      <c r="AY787" s="18" t="s">
        <v>137</v>
      </c>
      <c r="BE787" s="231">
        <f>IF(N787="základní",J787,0)</f>
        <v>0</v>
      </c>
      <c r="BF787" s="231">
        <f>IF(N787="snížená",J787,0)</f>
        <v>0</v>
      </c>
      <c r="BG787" s="231">
        <f>IF(N787="zákl. přenesená",J787,0)</f>
        <v>0</v>
      </c>
      <c r="BH787" s="231">
        <f>IF(N787="sníž. přenesená",J787,0)</f>
        <v>0</v>
      </c>
      <c r="BI787" s="231">
        <f>IF(N787="nulová",J787,0)</f>
        <v>0</v>
      </c>
      <c r="BJ787" s="18" t="s">
        <v>21</v>
      </c>
      <c r="BK787" s="231">
        <f>ROUND(I787*H787,2)</f>
        <v>0</v>
      </c>
      <c r="BL787" s="18" t="s">
        <v>144</v>
      </c>
      <c r="BM787" s="230" t="s">
        <v>1118</v>
      </c>
    </row>
    <row r="788" s="2" customFormat="1">
      <c r="A788" s="39"/>
      <c r="B788" s="40"/>
      <c r="C788" s="41"/>
      <c r="D788" s="232" t="s">
        <v>146</v>
      </c>
      <c r="E788" s="41"/>
      <c r="F788" s="233" t="s">
        <v>337</v>
      </c>
      <c r="G788" s="41"/>
      <c r="H788" s="41"/>
      <c r="I788" s="234"/>
      <c r="J788" s="41"/>
      <c r="K788" s="41"/>
      <c r="L788" s="45"/>
      <c r="M788" s="235"/>
      <c r="N788" s="236"/>
      <c r="O788" s="92"/>
      <c r="P788" s="92"/>
      <c r="Q788" s="92"/>
      <c r="R788" s="92"/>
      <c r="S788" s="92"/>
      <c r="T788" s="93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146</v>
      </c>
      <c r="AU788" s="18" t="s">
        <v>88</v>
      </c>
    </row>
    <row r="789" s="2" customFormat="1">
      <c r="A789" s="39"/>
      <c r="B789" s="40"/>
      <c r="C789" s="41"/>
      <c r="D789" s="237" t="s">
        <v>148</v>
      </c>
      <c r="E789" s="41"/>
      <c r="F789" s="238" t="s">
        <v>1119</v>
      </c>
      <c r="G789" s="41"/>
      <c r="H789" s="41"/>
      <c r="I789" s="234"/>
      <c r="J789" s="41"/>
      <c r="K789" s="41"/>
      <c r="L789" s="45"/>
      <c r="M789" s="235"/>
      <c r="N789" s="236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148</v>
      </c>
      <c r="AU789" s="18" t="s">
        <v>88</v>
      </c>
    </row>
    <row r="790" s="2" customFormat="1" ht="33" customHeight="1">
      <c r="A790" s="39"/>
      <c r="B790" s="40"/>
      <c r="C790" s="219" t="s">
        <v>1120</v>
      </c>
      <c r="D790" s="219" t="s">
        <v>139</v>
      </c>
      <c r="E790" s="220" t="s">
        <v>1121</v>
      </c>
      <c r="F790" s="221" t="s">
        <v>1122</v>
      </c>
      <c r="G790" s="222" t="s">
        <v>323</v>
      </c>
      <c r="H790" s="223">
        <v>29.684000000000001</v>
      </c>
      <c r="I790" s="224"/>
      <c r="J790" s="225">
        <f>ROUND(I790*H790,2)</f>
        <v>0</v>
      </c>
      <c r="K790" s="221" t="s">
        <v>1101</v>
      </c>
      <c r="L790" s="45"/>
      <c r="M790" s="226" t="s">
        <v>1</v>
      </c>
      <c r="N790" s="227" t="s">
        <v>44</v>
      </c>
      <c r="O790" s="92"/>
      <c r="P790" s="228">
        <f>O790*H790</f>
        <v>0</v>
      </c>
      <c r="Q790" s="228">
        <v>0</v>
      </c>
      <c r="R790" s="228">
        <f>Q790*H790</f>
        <v>0</v>
      </c>
      <c r="S790" s="228">
        <v>0</v>
      </c>
      <c r="T790" s="229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30" t="s">
        <v>144</v>
      </c>
      <c r="AT790" s="230" t="s">
        <v>139</v>
      </c>
      <c r="AU790" s="230" t="s">
        <v>88</v>
      </c>
      <c r="AY790" s="18" t="s">
        <v>137</v>
      </c>
      <c r="BE790" s="231">
        <f>IF(N790="základní",J790,0)</f>
        <v>0</v>
      </c>
      <c r="BF790" s="231">
        <f>IF(N790="snížená",J790,0)</f>
        <v>0</v>
      </c>
      <c r="BG790" s="231">
        <f>IF(N790="zákl. přenesená",J790,0)</f>
        <v>0</v>
      </c>
      <c r="BH790" s="231">
        <f>IF(N790="sníž. přenesená",J790,0)</f>
        <v>0</v>
      </c>
      <c r="BI790" s="231">
        <f>IF(N790="nulová",J790,0)</f>
        <v>0</v>
      </c>
      <c r="BJ790" s="18" t="s">
        <v>21</v>
      </c>
      <c r="BK790" s="231">
        <f>ROUND(I790*H790,2)</f>
        <v>0</v>
      </c>
      <c r="BL790" s="18" t="s">
        <v>144</v>
      </c>
      <c r="BM790" s="230" t="s">
        <v>1123</v>
      </c>
    </row>
    <row r="791" s="2" customFormat="1">
      <c r="A791" s="39"/>
      <c r="B791" s="40"/>
      <c r="C791" s="41"/>
      <c r="D791" s="232" t="s">
        <v>146</v>
      </c>
      <c r="E791" s="41"/>
      <c r="F791" s="233" t="s">
        <v>1124</v>
      </c>
      <c r="G791" s="41"/>
      <c r="H791" s="41"/>
      <c r="I791" s="234"/>
      <c r="J791" s="41"/>
      <c r="K791" s="41"/>
      <c r="L791" s="45"/>
      <c r="M791" s="235"/>
      <c r="N791" s="236"/>
      <c r="O791" s="92"/>
      <c r="P791" s="92"/>
      <c r="Q791" s="92"/>
      <c r="R791" s="92"/>
      <c r="S791" s="92"/>
      <c r="T791" s="93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146</v>
      </c>
      <c r="AU791" s="18" t="s">
        <v>88</v>
      </c>
    </row>
    <row r="792" s="2" customFormat="1">
      <c r="A792" s="39"/>
      <c r="B792" s="40"/>
      <c r="C792" s="41"/>
      <c r="D792" s="237" t="s">
        <v>148</v>
      </c>
      <c r="E792" s="41"/>
      <c r="F792" s="238" t="s">
        <v>1125</v>
      </c>
      <c r="G792" s="41"/>
      <c r="H792" s="41"/>
      <c r="I792" s="234"/>
      <c r="J792" s="41"/>
      <c r="K792" s="41"/>
      <c r="L792" s="45"/>
      <c r="M792" s="235"/>
      <c r="N792" s="236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148</v>
      </c>
      <c r="AU792" s="18" t="s">
        <v>88</v>
      </c>
    </row>
    <row r="793" s="2" customFormat="1" ht="44.25" customHeight="1">
      <c r="A793" s="39"/>
      <c r="B793" s="40"/>
      <c r="C793" s="219" t="s">
        <v>1126</v>
      </c>
      <c r="D793" s="219" t="s">
        <v>139</v>
      </c>
      <c r="E793" s="220" t="s">
        <v>1127</v>
      </c>
      <c r="F793" s="221" t="s">
        <v>1128</v>
      </c>
      <c r="G793" s="222" t="s">
        <v>323</v>
      </c>
      <c r="H793" s="223">
        <v>239.00399999999999</v>
      </c>
      <c r="I793" s="224"/>
      <c r="J793" s="225">
        <f>ROUND(I793*H793,2)</f>
        <v>0</v>
      </c>
      <c r="K793" s="221" t="s">
        <v>1101</v>
      </c>
      <c r="L793" s="45"/>
      <c r="M793" s="226" t="s">
        <v>1</v>
      </c>
      <c r="N793" s="227" t="s">
        <v>44</v>
      </c>
      <c r="O793" s="92"/>
      <c r="P793" s="228">
        <f>O793*H793</f>
        <v>0</v>
      </c>
      <c r="Q793" s="228">
        <v>0</v>
      </c>
      <c r="R793" s="228">
        <f>Q793*H793</f>
        <v>0</v>
      </c>
      <c r="S793" s="228">
        <v>0</v>
      </c>
      <c r="T793" s="229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30" t="s">
        <v>144</v>
      </c>
      <c r="AT793" s="230" t="s">
        <v>139</v>
      </c>
      <c r="AU793" s="230" t="s">
        <v>88</v>
      </c>
      <c r="AY793" s="18" t="s">
        <v>137</v>
      </c>
      <c r="BE793" s="231">
        <f>IF(N793="základní",J793,0)</f>
        <v>0</v>
      </c>
      <c r="BF793" s="231">
        <f>IF(N793="snížená",J793,0)</f>
        <v>0</v>
      </c>
      <c r="BG793" s="231">
        <f>IF(N793="zákl. přenesená",J793,0)</f>
        <v>0</v>
      </c>
      <c r="BH793" s="231">
        <f>IF(N793="sníž. přenesená",J793,0)</f>
        <v>0</v>
      </c>
      <c r="BI793" s="231">
        <f>IF(N793="nulová",J793,0)</f>
        <v>0</v>
      </c>
      <c r="BJ793" s="18" t="s">
        <v>21</v>
      </c>
      <c r="BK793" s="231">
        <f>ROUND(I793*H793,2)</f>
        <v>0</v>
      </c>
      <c r="BL793" s="18" t="s">
        <v>144</v>
      </c>
      <c r="BM793" s="230" t="s">
        <v>1129</v>
      </c>
    </row>
    <row r="794" s="2" customFormat="1">
      <c r="A794" s="39"/>
      <c r="B794" s="40"/>
      <c r="C794" s="41"/>
      <c r="D794" s="232" t="s">
        <v>146</v>
      </c>
      <c r="E794" s="41"/>
      <c r="F794" s="233" t="s">
        <v>1128</v>
      </c>
      <c r="G794" s="41"/>
      <c r="H794" s="41"/>
      <c r="I794" s="234"/>
      <c r="J794" s="41"/>
      <c r="K794" s="41"/>
      <c r="L794" s="45"/>
      <c r="M794" s="235"/>
      <c r="N794" s="236"/>
      <c r="O794" s="92"/>
      <c r="P794" s="92"/>
      <c r="Q794" s="92"/>
      <c r="R794" s="92"/>
      <c r="S794" s="92"/>
      <c r="T794" s="93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146</v>
      </c>
      <c r="AU794" s="18" t="s">
        <v>88</v>
      </c>
    </row>
    <row r="795" s="2" customFormat="1">
      <c r="A795" s="39"/>
      <c r="B795" s="40"/>
      <c r="C795" s="41"/>
      <c r="D795" s="237" t="s">
        <v>148</v>
      </c>
      <c r="E795" s="41"/>
      <c r="F795" s="238" t="s">
        <v>1130</v>
      </c>
      <c r="G795" s="41"/>
      <c r="H795" s="41"/>
      <c r="I795" s="234"/>
      <c r="J795" s="41"/>
      <c r="K795" s="41"/>
      <c r="L795" s="45"/>
      <c r="M795" s="235"/>
      <c r="N795" s="236"/>
      <c r="O795" s="92"/>
      <c r="P795" s="92"/>
      <c r="Q795" s="92"/>
      <c r="R795" s="92"/>
      <c r="S795" s="92"/>
      <c r="T795" s="93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148</v>
      </c>
      <c r="AU795" s="18" t="s">
        <v>88</v>
      </c>
    </row>
    <row r="796" s="12" customFormat="1" ht="22.8" customHeight="1">
      <c r="A796" s="12"/>
      <c r="B796" s="203"/>
      <c r="C796" s="204"/>
      <c r="D796" s="205" t="s">
        <v>78</v>
      </c>
      <c r="E796" s="217" t="s">
        <v>1131</v>
      </c>
      <c r="F796" s="217" t="s">
        <v>1132</v>
      </c>
      <c r="G796" s="204"/>
      <c r="H796" s="204"/>
      <c r="I796" s="207"/>
      <c r="J796" s="218">
        <f>BK796</f>
        <v>0</v>
      </c>
      <c r="K796" s="204"/>
      <c r="L796" s="209"/>
      <c r="M796" s="210"/>
      <c r="N796" s="211"/>
      <c r="O796" s="211"/>
      <c r="P796" s="212">
        <f>SUM(P797:P799)</f>
        <v>0</v>
      </c>
      <c r="Q796" s="211"/>
      <c r="R796" s="212">
        <f>SUM(R797:R799)</f>
        <v>0</v>
      </c>
      <c r="S796" s="211"/>
      <c r="T796" s="213">
        <f>SUM(T797:T799)</f>
        <v>0</v>
      </c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R796" s="214" t="s">
        <v>21</v>
      </c>
      <c r="AT796" s="215" t="s">
        <v>78</v>
      </c>
      <c r="AU796" s="215" t="s">
        <v>21</v>
      </c>
      <c r="AY796" s="214" t="s">
        <v>137</v>
      </c>
      <c r="BK796" s="216">
        <f>SUM(BK797:BK799)</f>
        <v>0</v>
      </c>
    </row>
    <row r="797" s="2" customFormat="1" ht="33" customHeight="1">
      <c r="A797" s="39"/>
      <c r="B797" s="40"/>
      <c r="C797" s="219" t="s">
        <v>1133</v>
      </c>
      <c r="D797" s="219" t="s">
        <v>139</v>
      </c>
      <c r="E797" s="220" t="s">
        <v>1134</v>
      </c>
      <c r="F797" s="221" t="s">
        <v>1135</v>
      </c>
      <c r="G797" s="222" t="s">
        <v>323</v>
      </c>
      <c r="H797" s="223">
        <v>2405.3099999999999</v>
      </c>
      <c r="I797" s="224"/>
      <c r="J797" s="225">
        <f>ROUND(I797*H797,2)</f>
        <v>0</v>
      </c>
      <c r="K797" s="221" t="s">
        <v>143</v>
      </c>
      <c r="L797" s="45"/>
      <c r="M797" s="226" t="s">
        <v>1</v>
      </c>
      <c r="N797" s="227" t="s">
        <v>44</v>
      </c>
      <c r="O797" s="92"/>
      <c r="P797" s="228">
        <f>O797*H797</f>
        <v>0</v>
      </c>
      <c r="Q797" s="228">
        <v>0</v>
      </c>
      <c r="R797" s="228">
        <f>Q797*H797</f>
        <v>0</v>
      </c>
      <c r="S797" s="228">
        <v>0</v>
      </c>
      <c r="T797" s="229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0" t="s">
        <v>144</v>
      </c>
      <c r="AT797" s="230" t="s">
        <v>139</v>
      </c>
      <c r="AU797" s="230" t="s">
        <v>88</v>
      </c>
      <c r="AY797" s="18" t="s">
        <v>137</v>
      </c>
      <c r="BE797" s="231">
        <f>IF(N797="základní",J797,0)</f>
        <v>0</v>
      </c>
      <c r="BF797" s="231">
        <f>IF(N797="snížená",J797,0)</f>
        <v>0</v>
      </c>
      <c r="BG797" s="231">
        <f>IF(N797="zákl. přenesená",J797,0)</f>
        <v>0</v>
      </c>
      <c r="BH797" s="231">
        <f>IF(N797="sníž. přenesená",J797,0)</f>
        <v>0</v>
      </c>
      <c r="BI797" s="231">
        <f>IF(N797="nulová",J797,0)</f>
        <v>0</v>
      </c>
      <c r="BJ797" s="18" t="s">
        <v>21</v>
      </c>
      <c r="BK797" s="231">
        <f>ROUND(I797*H797,2)</f>
        <v>0</v>
      </c>
      <c r="BL797" s="18" t="s">
        <v>144</v>
      </c>
      <c r="BM797" s="230" t="s">
        <v>1136</v>
      </c>
    </row>
    <row r="798" s="2" customFormat="1">
      <c r="A798" s="39"/>
      <c r="B798" s="40"/>
      <c r="C798" s="41"/>
      <c r="D798" s="232" t="s">
        <v>146</v>
      </c>
      <c r="E798" s="41"/>
      <c r="F798" s="233" t="s">
        <v>1137</v>
      </c>
      <c r="G798" s="41"/>
      <c r="H798" s="41"/>
      <c r="I798" s="234"/>
      <c r="J798" s="41"/>
      <c r="K798" s="41"/>
      <c r="L798" s="45"/>
      <c r="M798" s="235"/>
      <c r="N798" s="236"/>
      <c r="O798" s="92"/>
      <c r="P798" s="92"/>
      <c r="Q798" s="92"/>
      <c r="R798" s="92"/>
      <c r="S798" s="92"/>
      <c r="T798" s="93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146</v>
      </c>
      <c r="AU798" s="18" t="s">
        <v>88</v>
      </c>
    </row>
    <row r="799" s="2" customFormat="1">
      <c r="A799" s="39"/>
      <c r="B799" s="40"/>
      <c r="C799" s="41"/>
      <c r="D799" s="237" t="s">
        <v>148</v>
      </c>
      <c r="E799" s="41"/>
      <c r="F799" s="238" t="s">
        <v>1138</v>
      </c>
      <c r="G799" s="41"/>
      <c r="H799" s="41"/>
      <c r="I799" s="234"/>
      <c r="J799" s="41"/>
      <c r="K799" s="41"/>
      <c r="L799" s="45"/>
      <c r="M799" s="235"/>
      <c r="N799" s="236"/>
      <c r="O799" s="92"/>
      <c r="P799" s="92"/>
      <c r="Q799" s="92"/>
      <c r="R799" s="92"/>
      <c r="S799" s="92"/>
      <c r="T799" s="93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148</v>
      </c>
      <c r="AU799" s="18" t="s">
        <v>88</v>
      </c>
    </row>
    <row r="800" s="12" customFormat="1" ht="25.92" customHeight="1">
      <c r="A800" s="12"/>
      <c r="B800" s="203"/>
      <c r="C800" s="204"/>
      <c r="D800" s="205" t="s">
        <v>78</v>
      </c>
      <c r="E800" s="206" t="s">
        <v>1139</v>
      </c>
      <c r="F800" s="206" t="s">
        <v>1140</v>
      </c>
      <c r="G800" s="204"/>
      <c r="H800" s="204"/>
      <c r="I800" s="207"/>
      <c r="J800" s="208">
        <f>BK800</f>
        <v>0</v>
      </c>
      <c r="K800" s="204"/>
      <c r="L800" s="209"/>
      <c r="M800" s="210"/>
      <c r="N800" s="211"/>
      <c r="O800" s="211"/>
      <c r="P800" s="212">
        <f>P801+P811</f>
        <v>0</v>
      </c>
      <c r="Q800" s="211"/>
      <c r="R800" s="212">
        <f>R801+R811</f>
        <v>0.29547375000000003</v>
      </c>
      <c r="S800" s="211"/>
      <c r="T800" s="213">
        <f>T801+T811</f>
        <v>0.001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214" t="s">
        <v>88</v>
      </c>
      <c r="AT800" s="215" t="s">
        <v>78</v>
      </c>
      <c r="AU800" s="215" t="s">
        <v>79</v>
      </c>
      <c r="AY800" s="214" t="s">
        <v>137</v>
      </c>
      <c r="BK800" s="216">
        <f>BK801+BK811</f>
        <v>0</v>
      </c>
    </row>
    <row r="801" s="12" customFormat="1" ht="22.8" customHeight="1">
      <c r="A801" s="12"/>
      <c r="B801" s="203"/>
      <c r="C801" s="204"/>
      <c r="D801" s="205" t="s">
        <v>78</v>
      </c>
      <c r="E801" s="217" t="s">
        <v>1141</v>
      </c>
      <c r="F801" s="217" t="s">
        <v>1142</v>
      </c>
      <c r="G801" s="204"/>
      <c r="H801" s="204"/>
      <c r="I801" s="207"/>
      <c r="J801" s="218">
        <f>BK801</f>
        <v>0</v>
      </c>
      <c r="K801" s="204"/>
      <c r="L801" s="209"/>
      <c r="M801" s="210"/>
      <c r="N801" s="211"/>
      <c r="O801" s="211"/>
      <c r="P801" s="212">
        <f>SUM(P802:P810)</f>
        <v>0</v>
      </c>
      <c r="Q801" s="211"/>
      <c r="R801" s="212">
        <f>SUM(R802:R810)</f>
        <v>0.29547375000000003</v>
      </c>
      <c r="S801" s="211"/>
      <c r="T801" s="213">
        <f>SUM(T802:T810)</f>
        <v>0</v>
      </c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R801" s="214" t="s">
        <v>88</v>
      </c>
      <c r="AT801" s="215" t="s">
        <v>78</v>
      </c>
      <c r="AU801" s="215" t="s">
        <v>21</v>
      </c>
      <c r="AY801" s="214" t="s">
        <v>137</v>
      </c>
      <c r="BK801" s="216">
        <f>SUM(BK802:BK810)</f>
        <v>0</v>
      </c>
    </row>
    <row r="802" s="2" customFormat="1" ht="24.15" customHeight="1">
      <c r="A802" s="39"/>
      <c r="B802" s="40"/>
      <c r="C802" s="219" t="s">
        <v>1143</v>
      </c>
      <c r="D802" s="219" t="s">
        <v>139</v>
      </c>
      <c r="E802" s="220" t="s">
        <v>1144</v>
      </c>
      <c r="F802" s="221" t="s">
        <v>1145</v>
      </c>
      <c r="G802" s="222" t="s">
        <v>142</v>
      </c>
      <c r="H802" s="223">
        <v>370.5</v>
      </c>
      <c r="I802" s="224"/>
      <c r="J802" s="225">
        <f>ROUND(I802*H802,2)</f>
        <v>0</v>
      </c>
      <c r="K802" s="221" t="s">
        <v>143</v>
      </c>
      <c r="L802" s="45"/>
      <c r="M802" s="226" t="s">
        <v>1</v>
      </c>
      <c r="N802" s="227" t="s">
        <v>44</v>
      </c>
      <c r="O802" s="92"/>
      <c r="P802" s="228">
        <f>O802*H802</f>
        <v>0</v>
      </c>
      <c r="Q802" s="228">
        <v>0.00079750000000000003</v>
      </c>
      <c r="R802" s="228">
        <f>Q802*H802</f>
        <v>0.29547375000000003</v>
      </c>
      <c r="S802" s="228">
        <v>0</v>
      </c>
      <c r="T802" s="229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30" t="s">
        <v>263</v>
      </c>
      <c r="AT802" s="230" t="s">
        <v>139</v>
      </c>
      <c r="AU802" s="230" t="s">
        <v>88</v>
      </c>
      <c r="AY802" s="18" t="s">
        <v>137</v>
      </c>
      <c r="BE802" s="231">
        <f>IF(N802="základní",J802,0)</f>
        <v>0</v>
      </c>
      <c r="BF802" s="231">
        <f>IF(N802="snížená",J802,0)</f>
        <v>0</v>
      </c>
      <c r="BG802" s="231">
        <f>IF(N802="zákl. přenesená",J802,0)</f>
        <v>0</v>
      </c>
      <c r="BH802" s="231">
        <f>IF(N802="sníž. přenesená",J802,0)</f>
        <v>0</v>
      </c>
      <c r="BI802" s="231">
        <f>IF(N802="nulová",J802,0)</f>
        <v>0</v>
      </c>
      <c r="BJ802" s="18" t="s">
        <v>21</v>
      </c>
      <c r="BK802" s="231">
        <f>ROUND(I802*H802,2)</f>
        <v>0</v>
      </c>
      <c r="BL802" s="18" t="s">
        <v>263</v>
      </c>
      <c r="BM802" s="230" t="s">
        <v>1146</v>
      </c>
    </row>
    <row r="803" s="2" customFormat="1">
      <c r="A803" s="39"/>
      <c r="B803" s="40"/>
      <c r="C803" s="41"/>
      <c r="D803" s="232" t="s">
        <v>146</v>
      </c>
      <c r="E803" s="41"/>
      <c r="F803" s="233" t="s">
        <v>1147</v>
      </c>
      <c r="G803" s="41"/>
      <c r="H803" s="41"/>
      <c r="I803" s="234"/>
      <c r="J803" s="41"/>
      <c r="K803" s="41"/>
      <c r="L803" s="45"/>
      <c r="M803" s="235"/>
      <c r="N803" s="236"/>
      <c r="O803" s="92"/>
      <c r="P803" s="92"/>
      <c r="Q803" s="92"/>
      <c r="R803" s="92"/>
      <c r="S803" s="92"/>
      <c r="T803" s="93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146</v>
      </c>
      <c r="AU803" s="18" t="s">
        <v>88</v>
      </c>
    </row>
    <row r="804" s="2" customFormat="1">
      <c r="A804" s="39"/>
      <c r="B804" s="40"/>
      <c r="C804" s="41"/>
      <c r="D804" s="237" t="s">
        <v>148</v>
      </c>
      <c r="E804" s="41"/>
      <c r="F804" s="238" t="s">
        <v>1148</v>
      </c>
      <c r="G804" s="41"/>
      <c r="H804" s="41"/>
      <c r="I804" s="234"/>
      <c r="J804" s="41"/>
      <c r="K804" s="41"/>
      <c r="L804" s="45"/>
      <c r="M804" s="235"/>
      <c r="N804" s="236"/>
      <c r="O804" s="92"/>
      <c r="P804" s="92"/>
      <c r="Q804" s="92"/>
      <c r="R804" s="92"/>
      <c r="S804" s="92"/>
      <c r="T804" s="93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148</v>
      </c>
      <c r="AU804" s="18" t="s">
        <v>88</v>
      </c>
    </row>
    <row r="805" s="13" customFormat="1">
      <c r="A805" s="13"/>
      <c r="B805" s="239"/>
      <c r="C805" s="240"/>
      <c r="D805" s="232" t="s">
        <v>150</v>
      </c>
      <c r="E805" s="241" t="s">
        <v>1</v>
      </c>
      <c r="F805" s="242" t="s">
        <v>1149</v>
      </c>
      <c r="G805" s="240"/>
      <c r="H805" s="241" t="s">
        <v>1</v>
      </c>
      <c r="I805" s="243"/>
      <c r="J805" s="240"/>
      <c r="K805" s="240"/>
      <c r="L805" s="244"/>
      <c r="M805" s="245"/>
      <c r="N805" s="246"/>
      <c r="O805" s="246"/>
      <c r="P805" s="246"/>
      <c r="Q805" s="246"/>
      <c r="R805" s="246"/>
      <c r="S805" s="246"/>
      <c r="T805" s="247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8" t="s">
        <v>150</v>
      </c>
      <c r="AU805" s="248" t="s">
        <v>88</v>
      </c>
      <c r="AV805" s="13" t="s">
        <v>21</v>
      </c>
      <c r="AW805" s="13" t="s">
        <v>36</v>
      </c>
      <c r="AX805" s="13" t="s">
        <v>79</v>
      </c>
      <c r="AY805" s="248" t="s">
        <v>137</v>
      </c>
    </row>
    <row r="806" s="13" customFormat="1">
      <c r="A806" s="13"/>
      <c r="B806" s="239"/>
      <c r="C806" s="240"/>
      <c r="D806" s="232" t="s">
        <v>150</v>
      </c>
      <c r="E806" s="241" t="s">
        <v>1</v>
      </c>
      <c r="F806" s="242" t="s">
        <v>1150</v>
      </c>
      <c r="G806" s="240"/>
      <c r="H806" s="241" t="s">
        <v>1</v>
      </c>
      <c r="I806" s="243"/>
      <c r="J806" s="240"/>
      <c r="K806" s="240"/>
      <c r="L806" s="244"/>
      <c r="M806" s="245"/>
      <c r="N806" s="246"/>
      <c r="O806" s="246"/>
      <c r="P806" s="246"/>
      <c r="Q806" s="246"/>
      <c r="R806" s="246"/>
      <c r="S806" s="246"/>
      <c r="T806" s="247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8" t="s">
        <v>150</v>
      </c>
      <c r="AU806" s="248" t="s">
        <v>88</v>
      </c>
      <c r="AV806" s="13" t="s">
        <v>21</v>
      </c>
      <c r="AW806" s="13" t="s">
        <v>36</v>
      </c>
      <c r="AX806" s="13" t="s">
        <v>79</v>
      </c>
      <c r="AY806" s="248" t="s">
        <v>137</v>
      </c>
    </row>
    <row r="807" s="14" customFormat="1">
      <c r="A807" s="14"/>
      <c r="B807" s="249"/>
      <c r="C807" s="250"/>
      <c r="D807" s="232" t="s">
        <v>150</v>
      </c>
      <c r="E807" s="251" t="s">
        <v>1</v>
      </c>
      <c r="F807" s="252" t="s">
        <v>1151</v>
      </c>
      <c r="G807" s="250"/>
      <c r="H807" s="253">
        <v>370.5</v>
      </c>
      <c r="I807" s="254"/>
      <c r="J807" s="250"/>
      <c r="K807" s="250"/>
      <c r="L807" s="255"/>
      <c r="M807" s="256"/>
      <c r="N807" s="257"/>
      <c r="O807" s="257"/>
      <c r="P807" s="257"/>
      <c r="Q807" s="257"/>
      <c r="R807" s="257"/>
      <c r="S807" s="257"/>
      <c r="T807" s="258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9" t="s">
        <v>150</v>
      </c>
      <c r="AU807" s="259" t="s">
        <v>88</v>
      </c>
      <c r="AV807" s="14" t="s">
        <v>88</v>
      </c>
      <c r="AW807" s="14" t="s">
        <v>36</v>
      </c>
      <c r="AX807" s="14" t="s">
        <v>21</v>
      </c>
      <c r="AY807" s="259" t="s">
        <v>137</v>
      </c>
    </row>
    <row r="808" s="2" customFormat="1" ht="24.15" customHeight="1">
      <c r="A808" s="39"/>
      <c r="B808" s="40"/>
      <c r="C808" s="219" t="s">
        <v>1152</v>
      </c>
      <c r="D808" s="219" t="s">
        <v>139</v>
      </c>
      <c r="E808" s="220" t="s">
        <v>1153</v>
      </c>
      <c r="F808" s="221" t="s">
        <v>1154</v>
      </c>
      <c r="G808" s="222" t="s">
        <v>323</v>
      </c>
      <c r="H808" s="223">
        <v>0.29499999999999998</v>
      </c>
      <c r="I808" s="224"/>
      <c r="J808" s="225">
        <f>ROUND(I808*H808,2)</f>
        <v>0</v>
      </c>
      <c r="K808" s="221" t="s">
        <v>143</v>
      </c>
      <c r="L808" s="45"/>
      <c r="M808" s="226" t="s">
        <v>1</v>
      </c>
      <c r="N808" s="227" t="s">
        <v>44</v>
      </c>
      <c r="O808" s="92"/>
      <c r="P808" s="228">
        <f>O808*H808</f>
        <v>0</v>
      </c>
      <c r="Q808" s="228">
        <v>0</v>
      </c>
      <c r="R808" s="228">
        <f>Q808*H808</f>
        <v>0</v>
      </c>
      <c r="S808" s="228">
        <v>0</v>
      </c>
      <c r="T808" s="229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30" t="s">
        <v>263</v>
      </c>
      <c r="AT808" s="230" t="s">
        <v>139</v>
      </c>
      <c r="AU808" s="230" t="s">
        <v>88</v>
      </c>
      <c r="AY808" s="18" t="s">
        <v>137</v>
      </c>
      <c r="BE808" s="231">
        <f>IF(N808="základní",J808,0)</f>
        <v>0</v>
      </c>
      <c r="BF808" s="231">
        <f>IF(N808="snížená",J808,0)</f>
        <v>0</v>
      </c>
      <c r="BG808" s="231">
        <f>IF(N808="zákl. přenesená",J808,0)</f>
        <v>0</v>
      </c>
      <c r="BH808" s="231">
        <f>IF(N808="sníž. přenesená",J808,0)</f>
        <v>0</v>
      </c>
      <c r="BI808" s="231">
        <f>IF(N808="nulová",J808,0)</f>
        <v>0</v>
      </c>
      <c r="BJ808" s="18" t="s">
        <v>21</v>
      </c>
      <c r="BK808" s="231">
        <f>ROUND(I808*H808,2)</f>
        <v>0</v>
      </c>
      <c r="BL808" s="18" t="s">
        <v>263</v>
      </c>
      <c r="BM808" s="230" t="s">
        <v>1155</v>
      </c>
    </row>
    <row r="809" s="2" customFormat="1">
      <c r="A809" s="39"/>
      <c r="B809" s="40"/>
      <c r="C809" s="41"/>
      <c r="D809" s="232" t="s">
        <v>146</v>
      </c>
      <c r="E809" s="41"/>
      <c r="F809" s="233" t="s">
        <v>1156</v>
      </c>
      <c r="G809" s="41"/>
      <c r="H809" s="41"/>
      <c r="I809" s="234"/>
      <c r="J809" s="41"/>
      <c r="K809" s="41"/>
      <c r="L809" s="45"/>
      <c r="M809" s="235"/>
      <c r="N809" s="236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146</v>
      </c>
      <c r="AU809" s="18" t="s">
        <v>88</v>
      </c>
    </row>
    <row r="810" s="2" customFormat="1">
      <c r="A810" s="39"/>
      <c r="B810" s="40"/>
      <c r="C810" s="41"/>
      <c r="D810" s="237" t="s">
        <v>148</v>
      </c>
      <c r="E810" s="41"/>
      <c r="F810" s="238" t="s">
        <v>1157</v>
      </c>
      <c r="G810" s="41"/>
      <c r="H810" s="41"/>
      <c r="I810" s="234"/>
      <c r="J810" s="41"/>
      <c r="K810" s="41"/>
      <c r="L810" s="45"/>
      <c r="M810" s="235"/>
      <c r="N810" s="236"/>
      <c r="O810" s="92"/>
      <c r="P810" s="92"/>
      <c r="Q810" s="92"/>
      <c r="R810" s="92"/>
      <c r="S810" s="92"/>
      <c r="T810" s="93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148</v>
      </c>
      <c r="AU810" s="18" t="s">
        <v>88</v>
      </c>
    </row>
    <row r="811" s="12" customFormat="1" ht="22.8" customHeight="1">
      <c r="A811" s="12"/>
      <c r="B811" s="203"/>
      <c r="C811" s="204"/>
      <c r="D811" s="205" t="s">
        <v>78</v>
      </c>
      <c r="E811" s="217" t="s">
        <v>1158</v>
      </c>
      <c r="F811" s="217" t="s">
        <v>1159</v>
      </c>
      <c r="G811" s="204"/>
      <c r="H811" s="204"/>
      <c r="I811" s="207"/>
      <c r="J811" s="218">
        <f>BK811</f>
        <v>0</v>
      </c>
      <c r="K811" s="204"/>
      <c r="L811" s="209"/>
      <c r="M811" s="210"/>
      <c r="N811" s="211"/>
      <c r="O811" s="211"/>
      <c r="P811" s="212">
        <f>SUM(P812:P813)</f>
        <v>0</v>
      </c>
      <c r="Q811" s="211"/>
      <c r="R811" s="212">
        <f>SUM(R812:R813)</f>
        <v>0</v>
      </c>
      <c r="S811" s="211"/>
      <c r="T811" s="213">
        <f>SUM(T812:T813)</f>
        <v>0.001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214" t="s">
        <v>88</v>
      </c>
      <c r="AT811" s="215" t="s">
        <v>78</v>
      </c>
      <c r="AU811" s="215" t="s">
        <v>21</v>
      </c>
      <c r="AY811" s="214" t="s">
        <v>137</v>
      </c>
      <c r="BK811" s="216">
        <f>SUM(BK812:BK813)</f>
        <v>0</v>
      </c>
    </row>
    <row r="812" s="2" customFormat="1" ht="37.8" customHeight="1">
      <c r="A812" s="39"/>
      <c r="B812" s="40"/>
      <c r="C812" s="219" t="s">
        <v>1160</v>
      </c>
      <c r="D812" s="219" t="s">
        <v>139</v>
      </c>
      <c r="E812" s="220" t="s">
        <v>1161</v>
      </c>
      <c r="F812" s="221" t="s">
        <v>1162</v>
      </c>
      <c r="G812" s="222" t="s">
        <v>290</v>
      </c>
      <c r="H812" s="223">
        <v>1</v>
      </c>
      <c r="I812" s="224"/>
      <c r="J812" s="225">
        <f>ROUND(I812*H812,2)</f>
        <v>0</v>
      </c>
      <c r="K812" s="221" t="s">
        <v>1</v>
      </c>
      <c r="L812" s="45"/>
      <c r="M812" s="226" t="s">
        <v>1</v>
      </c>
      <c r="N812" s="227" t="s">
        <v>44</v>
      </c>
      <c r="O812" s="92"/>
      <c r="P812" s="228">
        <f>O812*H812</f>
        <v>0</v>
      </c>
      <c r="Q812" s="228">
        <v>0</v>
      </c>
      <c r="R812" s="228">
        <f>Q812*H812</f>
        <v>0</v>
      </c>
      <c r="S812" s="228">
        <v>0.001</v>
      </c>
      <c r="T812" s="229">
        <f>S812*H812</f>
        <v>0.001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30" t="s">
        <v>263</v>
      </c>
      <c r="AT812" s="230" t="s">
        <v>139</v>
      </c>
      <c r="AU812" s="230" t="s">
        <v>88</v>
      </c>
      <c r="AY812" s="18" t="s">
        <v>137</v>
      </c>
      <c r="BE812" s="231">
        <f>IF(N812="základní",J812,0)</f>
        <v>0</v>
      </c>
      <c r="BF812" s="231">
        <f>IF(N812="snížená",J812,0)</f>
        <v>0</v>
      </c>
      <c r="BG812" s="231">
        <f>IF(N812="zákl. přenesená",J812,0)</f>
        <v>0</v>
      </c>
      <c r="BH812" s="231">
        <f>IF(N812="sníž. přenesená",J812,0)</f>
        <v>0</v>
      </c>
      <c r="BI812" s="231">
        <f>IF(N812="nulová",J812,0)</f>
        <v>0</v>
      </c>
      <c r="BJ812" s="18" t="s">
        <v>21</v>
      </c>
      <c r="BK812" s="231">
        <f>ROUND(I812*H812,2)</f>
        <v>0</v>
      </c>
      <c r="BL812" s="18" t="s">
        <v>263</v>
      </c>
      <c r="BM812" s="230" t="s">
        <v>1163</v>
      </c>
    </row>
    <row r="813" s="2" customFormat="1">
      <c r="A813" s="39"/>
      <c r="B813" s="40"/>
      <c r="C813" s="41"/>
      <c r="D813" s="232" t="s">
        <v>146</v>
      </c>
      <c r="E813" s="41"/>
      <c r="F813" s="233" t="s">
        <v>1162</v>
      </c>
      <c r="G813" s="41"/>
      <c r="H813" s="41"/>
      <c r="I813" s="234"/>
      <c r="J813" s="41"/>
      <c r="K813" s="41"/>
      <c r="L813" s="45"/>
      <c r="M813" s="293"/>
      <c r="N813" s="294"/>
      <c r="O813" s="295"/>
      <c r="P813" s="295"/>
      <c r="Q813" s="295"/>
      <c r="R813" s="295"/>
      <c r="S813" s="295"/>
      <c r="T813" s="296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146</v>
      </c>
      <c r="AU813" s="18" t="s">
        <v>88</v>
      </c>
    </row>
    <row r="814" s="2" customFormat="1" ht="6.96" customHeight="1">
      <c r="A814" s="39"/>
      <c r="B814" s="67"/>
      <c r="C814" s="68"/>
      <c r="D814" s="68"/>
      <c r="E814" s="68"/>
      <c r="F814" s="68"/>
      <c r="G814" s="68"/>
      <c r="H814" s="68"/>
      <c r="I814" s="68"/>
      <c r="J814" s="68"/>
      <c r="K814" s="68"/>
      <c r="L814" s="45"/>
      <c r="M814" s="39"/>
      <c r="O814" s="39"/>
      <c r="P814" s="39"/>
      <c r="Q814" s="39"/>
      <c r="R814" s="39"/>
      <c r="S814" s="39"/>
      <c r="T814" s="39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</row>
  </sheetData>
  <sheetProtection sheet="1" autoFilter="0" formatColumns="0" formatRows="0" objects="1" scenarios="1" spinCount="100000" saltValue="KntFQK1D768VlIncfJrcBO8VZA1rN/4BG+rftFFsqbNHFAfhH0JdX9qjJG/rD/K0oTne3s95wCj8uu1ec2Pt6g==" hashValue="DURzRfrqynep1lmLCvPaC1hcwnn9IIYqdoTFghmzLn0c3I35Py2+VVKnYpCV7SEEPkAl25VqP44osApaTS5gxw==" algorithmName="SHA-512" password="CA9C"/>
  <autoFilter ref="C128:K81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4" r:id="rId1" display="https://podminky.urs.cz/item/CS_URS_2023_02/111251101"/>
    <hyperlink ref="F139" r:id="rId2" display="https://podminky.urs.cz/item/CS_URS_2023_02/112101101"/>
    <hyperlink ref="F142" r:id="rId3" display="https://podminky.urs.cz/item/CS_URS_2023_02/112251101"/>
    <hyperlink ref="F145" r:id="rId4" display="https://podminky.urs.cz/item/CS_URS_2023_02/113106132"/>
    <hyperlink ref="F150" r:id="rId5" display="https://podminky.urs.cz/item/CS_URS_2023_02/113106141"/>
    <hyperlink ref="F155" r:id="rId6" display="https://podminky.urs.cz/item/CS_URS_2023_02/113106221"/>
    <hyperlink ref="F160" r:id="rId7" display="https://podminky.urs.cz/item/CS_URS_2023_02/113107164"/>
    <hyperlink ref="F165" r:id="rId8" display="https://podminky.urs.cz/item/CS_URS_2023_02/113107224"/>
    <hyperlink ref="F170" r:id="rId9" display="https://podminky.urs.cz/item/CS_URS_2023_02/113107242"/>
    <hyperlink ref="F175" r:id="rId10" display="https://podminky.urs.cz/item/CS_URS_2023_02/113201111"/>
    <hyperlink ref="F181" r:id="rId11" display="https://podminky.urs.cz/item/CS_URS_2023_02/113202111"/>
    <hyperlink ref="F189" r:id="rId12" display="https://podminky.urs.cz/item/CS_URS_2023_02/113203111"/>
    <hyperlink ref="F194" r:id="rId13" display="https://podminky.urs.cz/item/CS_URS_2023_02/113204111"/>
    <hyperlink ref="F199" r:id="rId14" display="https://podminky.urs.cz/item/CS_URS_2023_02/114203201"/>
    <hyperlink ref="F208" r:id="rId15" display="https://podminky.urs.cz/item/CS_URS_2023_02/114203301"/>
    <hyperlink ref="F216" r:id="rId16" display="https://podminky.urs.cz/item/CS_URS_2023_02/121151103"/>
    <hyperlink ref="F221" r:id="rId17" display="https://podminky.urs.cz/item/CS_URS_2023_02/122251101"/>
    <hyperlink ref="F226" r:id="rId18" display="https://podminky.urs.cz/item/CS_URS_2023_02/132251103"/>
    <hyperlink ref="F246" r:id="rId19" display="https://podminky.urs.cz/item/CS_URS_2023_02/167151111"/>
    <hyperlink ref="F258" r:id="rId20" display="https://podminky.urs.cz/item/CS_URS_2023_02/171152101"/>
    <hyperlink ref="F269" r:id="rId21" display="https://podminky.urs.cz/item/CS_URS_2023_02/171201231.1"/>
    <hyperlink ref="F273" r:id="rId22" display="https://podminky.urs.cz/item/CS_URS_2023_02/174111101"/>
    <hyperlink ref="F278" r:id="rId23" display="https://podminky.urs.cz/item/CS_URS_2023_02/175151101"/>
    <hyperlink ref="F296" r:id="rId24" display="https://podminky.urs.cz/item/CS_URS_2023_02/181951111"/>
    <hyperlink ref="F301" r:id="rId25" display="https://podminky.urs.cz/item/CS_URS_2023_02/181951112"/>
    <hyperlink ref="F307" r:id="rId26" display="https://podminky.urs.cz/item/CS_URS_2023_02/182351123"/>
    <hyperlink ref="F317" r:id="rId27" display="https://podminky.urs.cz/item/CS_URS_2023_02/183101321"/>
    <hyperlink ref="F324" r:id="rId28" display="https://podminky.urs.cz/item/CS_URS_2023_02/183902122"/>
    <hyperlink ref="F329" r:id="rId29" display="https://podminky.urs.cz/item/CS_URS_2023_02/184102116"/>
    <hyperlink ref="F341" r:id="rId30" display="https://podminky.urs.cz/item/CS_URS_2023_02/184818245"/>
    <hyperlink ref="F346" r:id="rId31" display="https://podminky.urs.cz/item/CS_URS_2023_02/184911421"/>
    <hyperlink ref="F359" r:id="rId32" display="https://podminky.urs.cz/item/CS_URS_2023_02/213141111"/>
    <hyperlink ref="F368" r:id="rId33" display="https://podminky.urs.cz/item/CS_URS_2023_02/451573111"/>
    <hyperlink ref="F375" r:id="rId34" display="https://podminky.urs.cz/item/CS_URS_2023_02/434191423"/>
    <hyperlink ref="F408" r:id="rId35" display="https://podminky.urs.cz/item/CS_URS_2023_02/564752111"/>
    <hyperlink ref="F413" r:id="rId36" display="https://podminky.urs.cz/item/CS_URS_2023_02/564851111"/>
    <hyperlink ref="F419" r:id="rId37" display="https://podminky.urs.cz/item/CS_URS_2023_02/564932111"/>
    <hyperlink ref="F426" r:id="rId38" display="https://podminky.urs.cz/item/CS_URS_2023_02/565165112"/>
    <hyperlink ref="F433" r:id="rId39" display="https://podminky.urs.cz/item/CS_URS_2023_02/567122114"/>
    <hyperlink ref="F439" r:id="rId40" display="https://podminky.urs.cz/item/CS_URS_2023_02/573191111"/>
    <hyperlink ref="F443" r:id="rId41" display="https://podminky.urs.cz/item/CS_URS_2023_02/573231106"/>
    <hyperlink ref="F447" r:id="rId42" display="https://podminky.urs.cz/item/CS_URS_2023_02/577144111"/>
    <hyperlink ref="F451" r:id="rId43" display="https://podminky.urs.cz/item/CS_URS_2023_02/577155112"/>
    <hyperlink ref="F455" r:id="rId44" display="https://podminky.urs.cz/item/CS_URS_2023_02/591211111"/>
    <hyperlink ref="F471" r:id="rId45" display="https://podminky.urs.cz/item/CS_URS_2023_02/591411111"/>
    <hyperlink ref="F482" r:id="rId46" display="https://podminky.urs.cz/item/CS_URS_2023_02/596811120"/>
    <hyperlink ref="F516" r:id="rId47" display="https://podminky.urs.cz/item/CS_URS_2023_02/871313121"/>
    <hyperlink ref="F525" r:id="rId48" display="https://podminky.urs.cz/item/CS_URS_2023_02/871353121"/>
    <hyperlink ref="F533" r:id="rId49" display="https://podminky.urs.cz/item/CS_URS_2023_02/871363121"/>
    <hyperlink ref="F596" r:id="rId50" display="https://podminky.urs.cz/item/CS_URS_2023_02/914111111"/>
    <hyperlink ref="F651" r:id="rId51" display="https://podminky.urs.cz/item/CS_URS_2023_02/914511111"/>
    <hyperlink ref="F657" r:id="rId52" display="https://podminky.urs.cz/item/CS_URS_2023_02/915131115"/>
    <hyperlink ref="F662" r:id="rId53" display="https://podminky.urs.cz/item/CS_URS_2023_02/915621111"/>
    <hyperlink ref="F668" r:id="rId54" display="https://podminky.urs.cz/item/CS_URS_2023_02/916241113"/>
    <hyperlink ref="F676" r:id="rId55" display="https://podminky.urs.cz/item/CS_URS_2023_02/916241213.1"/>
    <hyperlink ref="F693" r:id="rId56" display="https://podminky.urs.cz/item/CS_URS_2023_02/919112212"/>
    <hyperlink ref="F698" r:id="rId57" display="https://podminky.urs.cz/item/CS_URS_2023_02/919121212"/>
    <hyperlink ref="F703" r:id="rId58" display="https://podminky.urs.cz/item/CS_URS_2023_02/919735113"/>
    <hyperlink ref="F708" r:id="rId59" display="https://podminky.urs.cz/item/CS_URS_2023_02/919791011"/>
    <hyperlink ref="F713" r:id="rId60" display="https://podminky.urs.cz/item/CS_URS_2023_02/919791013"/>
    <hyperlink ref="F740" r:id="rId61" display="https://podminky.urs.cz/item/CS_URS_2023_02/966001212"/>
    <hyperlink ref="F749" r:id="rId62" display="https://podminky.urs.cz/item/CS_URS_2023_02/966001411"/>
    <hyperlink ref="F752" r:id="rId63" display="https://podminky.urs.cz/item/CS_URS_2023_02/966006132"/>
    <hyperlink ref="F762" r:id="rId64" display="https://podminky.urs.cz/item/CS_URS_2023_02/966006261"/>
    <hyperlink ref="F767" r:id="rId65" display="https://podminky.urs.cz/item/CS_URS_2023_02/966008221"/>
    <hyperlink ref="F781" r:id="rId66" display="https://podminky.urs.cz/item/CS_URS_2023_01/997221551.1"/>
    <hyperlink ref="F786" r:id="rId67" display="https://podminky.urs.cz/item/CS_URS_2023_01/997013861"/>
    <hyperlink ref="F789" r:id="rId68" display="https://podminky.urs.cz/item/CS_URS_2023_01/997221873"/>
    <hyperlink ref="F792" r:id="rId69" display="https://podminky.urs.cz/item/CS_URS_2023_01/997013631"/>
    <hyperlink ref="F795" r:id="rId70" display="https://podminky.urs.cz/item/CS_URS_2023_01/997221875"/>
    <hyperlink ref="F799" r:id="rId71" display="https://podminky.urs.cz/item/CS_URS_2023_02/998225111"/>
    <hyperlink ref="F804" r:id="rId72" display="https://podminky.urs.cz/item/CS_URS_2023_02/711161215"/>
    <hyperlink ref="F810" r:id="rId73" display="https://podminky.urs.cz/item/CS_URS_2023_02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Dolní Bousov - rekonstrukce náměstí T. G. Masaryka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1164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11. 8. 2025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28</v>
      </c>
      <c r="E14" s="39"/>
      <c r="F14" s="39"/>
      <c r="G14" s="39"/>
      <c r="H14" s="39"/>
      <c r="I14" s="141" t="s">
        <v>29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31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32</v>
      </c>
      <c r="E17" s="39"/>
      <c r="F17" s="39"/>
      <c r="G17" s="39"/>
      <c r="H17" s="39"/>
      <c r="I17" s="141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34</v>
      </c>
      <c r="E20" s="39"/>
      <c r="F20" s="39"/>
      <c r="G20" s="39"/>
      <c r="H20" s="39"/>
      <c r="I20" s="141" t="s">
        <v>29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31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29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31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ROUND((SUM(BE122:BE226)),  2)</f>
        <v>0</v>
      </c>
      <c r="G33" s="39"/>
      <c r="H33" s="39"/>
      <c r="I33" s="156">
        <v>0.20999999999999999</v>
      </c>
      <c r="J33" s="155">
        <f>ROUND(((SUM(BE122:BE226))*I33),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ROUND((SUM(BF122:BF226)),  2)</f>
        <v>0</v>
      </c>
      <c r="G34" s="39"/>
      <c r="H34" s="39"/>
      <c r="I34" s="156">
        <v>0.14999999999999999</v>
      </c>
      <c r="J34" s="155">
        <f>ROUND(((SUM(BF122:BF226))*I34),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ROUND((SUM(BG122:BG226)),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ROUND((SUM(BH122:BH226)),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ROUND((SUM(BI122:BI226)),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Dolní Bousov - rekonstrukce náměstí T. G. Masaryka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101B - Komunikace (II/279, III/27932)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Dolní Bousov</v>
      </c>
      <c r="G89" s="41"/>
      <c r="H89" s="41"/>
      <c r="I89" s="33" t="s">
        <v>24</v>
      </c>
      <c r="J89" s="80" t="str">
        <f>IF(J12="","",J12)</f>
        <v>11. 8. 2025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28</v>
      </c>
      <c r="D91" s="41"/>
      <c r="E91" s="41"/>
      <c r="F91" s="28" t="str">
        <f>E15</f>
        <v xml:space="preserve"> </v>
      </c>
      <c r="G91" s="41"/>
      <c r="H91" s="41"/>
      <c r="I91" s="33" t="s">
        <v>34</v>
      </c>
      <c r="J91" s="37" t="str">
        <f>E21</f>
        <v>Ing. Martina Hřebřinová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114</v>
      </c>
      <c r="E99" s="189"/>
      <c r="F99" s="189"/>
      <c r="G99" s="189"/>
      <c r="H99" s="189"/>
      <c r="I99" s="189"/>
      <c r="J99" s="190">
        <f>J150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116</v>
      </c>
      <c r="E100" s="189"/>
      <c r="F100" s="189"/>
      <c r="G100" s="189"/>
      <c r="H100" s="189"/>
      <c r="I100" s="189"/>
      <c r="J100" s="190">
        <f>J178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117</v>
      </c>
      <c r="E101" s="189"/>
      <c r="F101" s="189"/>
      <c r="G101" s="189"/>
      <c r="H101" s="189"/>
      <c r="I101" s="189"/>
      <c r="J101" s="190">
        <f>J211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118</v>
      </c>
      <c r="E102" s="189"/>
      <c r="F102" s="189"/>
      <c r="G102" s="189"/>
      <c r="H102" s="189"/>
      <c r="I102" s="189"/>
      <c r="J102" s="190">
        <f>J223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Dolní Bousov - rekonstrukce náměstí T. G. Masaryka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101B - Komunikace (II/279, III/27932)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22</v>
      </c>
      <c r="D116" s="41"/>
      <c r="E116" s="41"/>
      <c r="F116" s="28" t="str">
        <f>F12</f>
        <v>Dolní Bousov</v>
      </c>
      <c r="G116" s="41"/>
      <c r="H116" s="41"/>
      <c r="I116" s="33" t="s">
        <v>24</v>
      </c>
      <c r="J116" s="80" t="str">
        <f>IF(J12="","",J12)</f>
        <v>11. 8. 2025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28</v>
      </c>
      <c r="D118" s="41"/>
      <c r="E118" s="41"/>
      <c r="F118" s="28" t="str">
        <f>E15</f>
        <v xml:space="preserve"> </v>
      </c>
      <c r="G118" s="41"/>
      <c r="H118" s="41"/>
      <c r="I118" s="33" t="s">
        <v>34</v>
      </c>
      <c r="J118" s="37" t="str">
        <f>E21</f>
        <v>Ing. Martina Hřebřinová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32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123</v>
      </c>
      <c r="D121" s="195" t="s">
        <v>64</v>
      </c>
      <c r="E121" s="195" t="s">
        <v>60</v>
      </c>
      <c r="F121" s="195" t="s">
        <v>61</v>
      </c>
      <c r="G121" s="195" t="s">
        <v>124</v>
      </c>
      <c r="H121" s="195" t="s">
        <v>125</v>
      </c>
      <c r="I121" s="195" t="s">
        <v>126</v>
      </c>
      <c r="J121" s="195" t="s">
        <v>106</v>
      </c>
      <c r="K121" s="196" t="s">
        <v>127</v>
      </c>
      <c r="L121" s="197"/>
      <c r="M121" s="101" t="s">
        <v>1</v>
      </c>
      <c r="N121" s="102" t="s">
        <v>43</v>
      </c>
      <c r="O121" s="102" t="s">
        <v>128</v>
      </c>
      <c r="P121" s="102" t="s">
        <v>129</v>
      </c>
      <c r="Q121" s="102" t="s">
        <v>130</v>
      </c>
      <c r="R121" s="102" t="s">
        <v>131</v>
      </c>
      <c r="S121" s="102" t="s">
        <v>132</v>
      </c>
      <c r="T121" s="103" t="s">
        <v>133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134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1.8601562490000001</v>
      </c>
      <c r="S122" s="105"/>
      <c r="T122" s="201">
        <f>T123</f>
        <v>1669.9400000000003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108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135</v>
      </c>
      <c r="F123" s="206" t="s">
        <v>136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P124+P150+P178+P211+P223</f>
        <v>0</v>
      </c>
      <c r="Q123" s="211"/>
      <c r="R123" s="212">
        <f>R124+R150+R178+R211+R223</f>
        <v>1.8601562490000001</v>
      </c>
      <c r="S123" s="211"/>
      <c r="T123" s="213">
        <f>T124+T150+T178+T211+T223</f>
        <v>1669.9400000000003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21</v>
      </c>
      <c r="AT123" s="215" t="s">
        <v>78</v>
      </c>
      <c r="AU123" s="215" t="s">
        <v>79</v>
      </c>
      <c r="AY123" s="214" t="s">
        <v>137</v>
      </c>
      <c r="BK123" s="216">
        <f>BK124+BK150+BK178+BK211+BK223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21</v>
      </c>
      <c r="F124" s="217" t="s">
        <v>138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SUM(P125:P149)</f>
        <v>0</v>
      </c>
      <c r="Q124" s="211"/>
      <c r="R124" s="212">
        <f>SUM(R125:R149)</f>
        <v>0</v>
      </c>
      <c r="S124" s="211"/>
      <c r="T124" s="213">
        <f>SUM(T125:T149)</f>
        <v>1669.9400000000003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21</v>
      </c>
      <c r="AT124" s="215" t="s">
        <v>78</v>
      </c>
      <c r="AU124" s="215" t="s">
        <v>21</v>
      </c>
      <c r="AY124" s="214" t="s">
        <v>137</v>
      </c>
      <c r="BK124" s="216">
        <f>SUM(BK125:BK149)</f>
        <v>0</v>
      </c>
    </row>
    <row r="125" s="2" customFormat="1" ht="33" customHeight="1">
      <c r="A125" s="39"/>
      <c r="B125" s="40"/>
      <c r="C125" s="219" t="s">
        <v>21</v>
      </c>
      <c r="D125" s="219" t="s">
        <v>139</v>
      </c>
      <c r="E125" s="220" t="s">
        <v>181</v>
      </c>
      <c r="F125" s="221" t="s">
        <v>182</v>
      </c>
      <c r="G125" s="222" t="s">
        <v>142</v>
      </c>
      <c r="H125" s="223">
        <v>64.200000000000003</v>
      </c>
      <c r="I125" s="224"/>
      <c r="J125" s="225">
        <f>ROUND(I125*H125,2)</f>
        <v>0</v>
      </c>
      <c r="K125" s="221" t="s">
        <v>143</v>
      </c>
      <c r="L125" s="45"/>
      <c r="M125" s="226" t="s">
        <v>1</v>
      </c>
      <c r="N125" s="227" t="s">
        <v>44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0.32000000000000001</v>
      </c>
      <c r="T125" s="229">
        <f>S125*H125</f>
        <v>20.544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144</v>
      </c>
      <c r="AT125" s="230" t="s">
        <v>139</v>
      </c>
      <c r="AU125" s="230" t="s">
        <v>88</v>
      </c>
      <c r="AY125" s="18" t="s">
        <v>137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21</v>
      </c>
      <c r="BK125" s="231">
        <f>ROUND(I125*H125,2)</f>
        <v>0</v>
      </c>
      <c r="BL125" s="18" t="s">
        <v>144</v>
      </c>
      <c r="BM125" s="230" t="s">
        <v>1165</v>
      </c>
    </row>
    <row r="126" s="2" customFormat="1">
      <c r="A126" s="39"/>
      <c r="B126" s="40"/>
      <c r="C126" s="41"/>
      <c r="D126" s="232" t="s">
        <v>146</v>
      </c>
      <c r="E126" s="41"/>
      <c r="F126" s="233" t="s">
        <v>184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88</v>
      </c>
    </row>
    <row r="127" s="2" customFormat="1">
      <c r="A127" s="39"/>
      <c r="B127" s="40"/>
      <c r="C127" s="41"/>
      <c r="D127" s="237" t="s">
        <v>148</v>
      </c>
      <c r="E127" s="41"/>
      <c r="F127" s="238" t="s">
        <v>185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148</v>
      </c>
      <c r="AU127" s="18" t="s">
        <v>88</v>
      </c>
    </row>
    <row r="128" s="13" customFormat="1">
      <c r="A128" s="13"/>
      <c r="B128" s="239"/>
      <c r="C128" s="240"/>
      <c r="D128" s="232" t="s">
        <v>150</v>
      </c>
      <c r="E128" s="241" t="s">
        <v>1</v>
      </c>
      <c r="F128" s="242" t="s">
        <v>186</v>
      </c>
      <c r="G128" s="240"/>
      <c r="H128" s="241" t="s">
        <v>1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88</v>
      </c>
      <c r="AV128" s="13" t="s">
        <v>21</v>
      </c>
      <c r="AW128" s="13" t="s">
        <v>36</v>
      </c>
      <c r="AX128" s="13" t="s">
        <v>79</v>
      </c>
      <c r="AY128" s="248" t="s">
        <v>137</v>
      </c>
    </row>
    <row r="129" s="14" customFormat="1">
      <c r="A129" s="14"/>
      <c r="B129" s="249"/>
      <c r="C129" s="250"/>
      <c r="D129" s="232" t="s">
        <v>150</v>
      </c>
      <c r="E129" s="251" t="s">
        <v>1</v>
      </c>
      <c r="F129" s="252" t="s">
        <v>1166</v>
      </c>
      <c r="G129" s="250"/>
      <c r="H129" s="253">
        <v>64.200000000000003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150</v>
      </c>
      <c r="AU129" s="259" t="s">
        <v>88</v>
      </c>
      <c r="AV129" s="14" t="s">
        <v>88</v>
      </c>
      <c r="AW129" s="14" t="s">
        <v>36</v>
      </c>
      <c r="AX129" s="14" t="s">
        <v>21</v>
      </c>
      <c r="AY129" s="259" t="s">
        <v>137</v>
      </c>
    </row>
    <row r="130" s="2" customFormat="1" ht="33" customHeight="1">
      <c r="A130" s="39"/>
      <c r="B130" s="40"/>
      <c r="C130" s="219" t="s">
        <v>88</v>
      </c>
      <c r="D130" s="219" t="s">
        <v>139</v>
      </c>
      <c r="E130" s="220" t="s">
        <v>189</v>
      </c>
      <c r="F130" s="221" t="s">
        <v>190</v>
      </c>
      <c r="G130" s="222" t="s">
        <v>142</v>
      </c>
      <c r="H130" s="223">
        <v>64.200000000000003</v>
      </c>
      <c r="I130" s="224"/>
      <c r="J130" s="225">
        <f>ROUND(I130*H130,2)</f>
        <v>0</v>
      </c>
      <c r="K130" s="221" t="s">
        <v>143</v>
      </c>
      <c r="L130" s="45"/>
      <c r="M130" s="226" t="s">
        <v>1</v>
      </c>
      <c r="N130" s="227" t="s">
        <v>44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0.57999999999999996</v>
      </c>
      <c r="T130" s="229">
        <f>S130*H130</f>
        <v>37.235999999999997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144</v>
      </c>
      <c r="AT130" s="230" t="s">
        <v>139</v>
      </c>
      <c r="AU130" s="230" t="s">
        <v>88</v>
      </c>
      <c r="AY130" s="18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21</v>
      </c>
      <c r="BK130" s="231">
        <f>ROUND(I130*H130,2)</f>
        <v>0</v>
      </c>
      <c r="BL130" s="18" t="s">
        <v>144</v>
      </c>
      <c r="BM130" s="230" t="s">
        <v>1167</v>
      </c>
    </row>
    <row r="131" s="2" customFormat="1">
      <c r="A131" s="39"/>
      <c r="B131" s="40"/>
      <c r="C131" s="41"/>
      <c r="D131" s="232" t="s">
        <v>146</v>
      </c>
      <c r="E131" s="41"/>
      <c r="F131" s="233" t="s">
        <v>192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88</v>
      </c>
    </row>
    <row r="132" s="2" customFormat="1">
      <c r="A132" s="39"/>
      <c r="B132" s="40"/>
      <c r="C132" s="41"/>
      <c r="D132" s="237" t="s">
        <v>148</v>
      </c>
      <c r="E132" s="41"/>
      <c r="F132" s="238" t="s">
        <v>193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148</v>
      </c>
      <c r="AU132" s="18" t="s">
        <v>88</v>
      </c>
    </row>
    <row r="133" s="13" customFormat="1">
      <c r="A133" s="13"/>
      <c r="B133" s="239"/>
      <c r="C133" s="240"/>
      <c r="D133" s="232" t="s">
        <v>150</v>
      </c>
      <c r="E133" s="241" t="s">
        <v>1</v>
      </c>
      <c r="F133" s="242" t="s">
        <v>194</v>
      </c>
      <c r="G133" s="240"/>
      <c r="H133" s="241" t="s">
        <v>1</v>
      </c>
      <c r="I133" s="243"/>
      <c r="J133" s="240"/>
      <c r="K133" s="240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150</v>
      </c>
      <c r="AU133" s="248" t="s">
        <v>88</v>
      </c>
      <c r="AV133" s="13" t="s">
        <v>21</v>
      </c>
      <c r="AW133" s="13" t="s">
        <v>36</v>
      </c>
      <c r="AX133" s="13" t="s">
        <v>79</v>
      </c>
      <c r="AY133" s="248" t="s">
        <v>137</v>
      </c>
    </row>
    <row r="134" s="14" customFormat="1">
      <c r="A134" s="14"/>
      <c r="B134" s="249"/>
      <c r="C134" s="250"/>
      <c r="D134" s="232" t="s">
        <v>150</v>
      </c>
      <c r="E134" s="251" t="s">
        <v>1</v>
      </c>
      <c r="F134" s="252" t="s">
        <v>1166</v>
      </c>
      <c r="G134" s="250"/>
      <c r="H134" s="253">
        <v>64.200000000000003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150</v>
      </c>
      <c r="AU134" s="259" t="s">
        <v>88</v>
      </c>
      <c r="AV134" s="14" t="s">
        <v>88</v>
      </c>
      <c r="AW134" s="14" t="s">
        <v>36</v>
      </c>
      <c r="AX134" s="14" t="s">
        <v>21</v>
      </c>
      <c r="AY134" s="259" t="s">
        <v>137</v>
      </c>
    </row>
    <row r="135" s="2" customFormat="1" ht="24.15" customHeight="1">
      <c r="A135" s="39"/>
      <c r="B135" s="40"/>
      <c r="C135" s="219" t="s">
        <v>159</v>
      </c>
      <c r="D135" s="219" t="s">
        <v>139</v>
      </c>
      <c r="E135" s="220" t="s">
        <v>196</v>
      </c>
      <c r="F135" s="221" t="s">
        <v>197</v>
      </c>
      <c r="G135" s="222" t="s">
        <v>142</v>
      </c>
      <c r="H135" s="223">
        <v>2015.2000000000001</v>
      </c>
      <c r="I135" s="224"/>
      <c r="J135" s="225">
        <f>ROUND(I135*H135,2)</f>
        <v>0</v>
      </c>
      <c r="K135" s="221" t="s">
        <v>143</v>
      </c>
      <c r="L135" s="45"/>
      <c r="M135" s="226" t="s">
        <v>1</v>
      </c>
      <c r="N135" s="227" t="s">
        <v>44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0.57999999999999996</v>
      </c>
      <c r="T135" s="229">
        <f>S135*H135</f>
        <v>1168.816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144</v>
      </c>
      <c r="AT135" s="230" t="s">
        <v>139</v>
      </c>
      <c r="AU135" s="230" t="s">
        <v>88</v>
      </c>
      <c r="AY135" s="18" t="s">
        <v>137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21</v>
      </c>
      <c r="BK135" s="231">
        <f>ROUND(I135*H135,2)</f>
        <v>0</v>
      </c>
      <c r="BL135" s="18" t="s">
        <v>144</v>
      </c>
      <c r="BM135" s="230" t="s">
        <v>1168</v>
      </c>
    </row>
    <row r="136" s="2" customFormat="1">
      <c r="A136" s="39"/>
      <c r="B136" s="40"/>
      <c r="C136" s="41"/>
      <c r="D136" s="232" t="s">
        <v>146</v>
      </c>
      <c r="E136" s="41"/>
      <c r="F136" s="233" t="s">
        <v>199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88</v>
      </c>
    </row>
    <row r="137" s="2" customFormat="1">
      <c r="A137" s="39"/>
      <c r="B137" s="40"/>
      <c r="C137" s="41"/>
      <c r="D137" s="237" t="s">
        <v>148</v>
      </c>
      <c r="E137" s="41"/>
      <c r="F137" s="238" t="s">
        <v>200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148</v>
      </c>
      <c r="AU137" s="18" t="s">
        <v>88</v>
      </c>
    </row>
    <row r="138" s="13" customFormat="1">
      <c r="A138" s="13"/>
      <c r="B138" s="239"/>
      <c r="C138" s="240"/>
      <c r="D138" s="232" t="s">
        <v>150</v>
      </c>
      <c r="E138" s="241" t="s">
        <v>1</v>
      </c>
      <c r="F138" s="242" t="s">
        <v>201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150</v>
      </c>
      <c r="AU138" s="248" t="s">
        <v>88</v>
      </c>
      <c r="AV138" s="13" t="s">
        <v>21</v>
      </c>
      <c r="AW138" s="13" t="s">
        <v>36</v>
      </c>
      <c r="AX138" s="13" t="s">
        <v>79</v>
      </c>
      <c r="AY138" s="248" t="s">
        <v>137</v>
      </c>
    </row>
    <row r="139" s="14" customFormat="1">
      <c r="A139" s="14"/>
      <c r="B139" s="249"/>
      <c r="C139" s="250"/>
      <c r="D139" s="232" t="s">
        <v>150</v>
      </c>
      <c r="E139" s="251" t="s">
        <v>1</v>
      </c>
      <c r="F139" s="252" t="s">
        <v>1169</v>
      </c>
      <c r="G139" s="250"/>
      <c r="H139" s="253">
        <v>2015.2000000000001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150</v>
      </c>
      <c r="AU139" s="259" t="s">
        <v>88</v>
      </c>
      <c r="AV139" s="14" t="s">
        <v>88</v>
      </c>
      <c r="AW139" s="14" t="s">
        <v>36</v>
      </c>
      <c r="AX139" s="14" t="s">
        <v>21</v>
      </c>
      <c r="AY139" s="259" t="s">
        <v>137</v>
      </c>
    </row>
    <row r="140" s="2" customFormat="1" ht="24.15" customHeight="1">
      <c r="A140" s="39"/>
      <c r="B140" s="40"/>
      <c r="C140" s="219" t="s">
        <v>144</v>
      </c>
      <c r="D140" s="219" t="s">
        <v>139</v>
      </c>
      <c r="E140" s="220" t="s">
        <v>204</v>
      </c>
      <c r="F140" s="221" t="s">
        <v>205</v>
      </c>
      <c r="G140" s="222" t="s">
        <v>142</v>
      </c>
      <c r="H140" s="223">
        <v>2015.2000000000001</v>
      </c>
      <c r="I140" s="224"/>
      <c r="J140" s="225">
        <f>ROUND(I140*H140,2)</f>
        <v>0</v>
      </c>
      <c r="K140" s="221" t="s">
        <v>143</v>
      </c>
      <c r="L140" s="45"/>
      <c r="M140" s="226" t="s">
        <v>1</v>
      </c>
      <c r="N140" s="227" t="s">
        <v>44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0.22</v>
      </c>
      <c r="T140" s="229">
        <f>S140*H140</f>
        <v>443.34399999999999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144</v>
      </c>
      <c r="AT140" s="230" t="s">
        <v>139</v>
      </c>
      <c r="AU140" s="230" t="s">
        <v>88</v>
      </c>
      <c r="AY140" s="18" t="s">
        <v>137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21</v>
      </c>
      <c r="BK140" s="231">
        <f>ROUND(I140*H140,2)</f>
        <v>0</v>
      </c>
      <c r="BL140" s="18" t="s">
        <v>144</v>
      </c>
      <c r="BM140" s="230" t="s">
        <v>1170</v>
      </c>
    </row>
    <row r="141" s="2" customFormat="1">
      <c r="A141" s="39"/>
      <c r="B141" s="40"/>
      <c r="C141" s="41"/>
      <c r="D141" s="232" t="s">
        <v>146</v>
      </c>
      <c r="E141" s="41"/>
      <c r="F141" s="233" t="s">
        <v>207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88</v>
      </c>
    </row>
    <row r="142" s="2" customFormat="1">
      <c r="A142" s="39"/>
      <c r="B142" s="40"/>
      <c r="C142" s="41"/>
      <c r="D142" s="237" t="s">
        <v>148</v>
      </c>
      <c r="E142" s="41"/>
      <c r="F142" s="238" t="s">
        <v>208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148</v>
      </c>
      <c r="AU142" s="18" t="s">
        <v>88</v>
      </c>
    </row>
    <row r="143" s="13" customFormat="1">
      <c r="A143" s="13"/>
      <c r="B143" s="239"/>
      <c r="C143" s="240"/>
      <c r="D143" s="232" t="s">
        <v>150</v>
      </c>
      <c r="E143" s="241" t="s">
        <v>1</v>
      </c>
      <c r="F143" s="242" t="s">
        <v>209</v>
      </c>
      <c r="G143" s="240"/>
      <c r="H143" s="241" t="s">
        <v>1</v>
      </c>
      <c r="I143" s="243"/>
      <c r="J143" s="240"/>
      <c r="K143" s="240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150</v>
      </c>
      <c r="AU143" s="248" t="s">
        <v>88</v>
      </c>
      <c r="AV143" s="13" t="s">
        <v>21</v>
      </c>
      <c r="AW143" s="13" t="s">
        <v>36</v>
      </c>
      <c r="AX143" s="13" t="s">
        <v>79</v>
      </c>
      <c r="AY143" s="248" t="s">
        <v>137</v>
      </c>
    </row>
    <row r="144" s="14" customFormat="1">
      <c r="A144" s="14"/>
      <c r="B144" s="249"/>
      <c r="C144" s="250"/>
      <c r="D144" s="232" t="s">
        <v>150</v>
      </c>
      <c r="E144" s="251" t="s">
        <v>1</v>
      </c>
      <c r="F144" s="252" t="s">
        <v>1169</v>
      </c>
      <c r="G144" s="250"/>
      <c r="H144" s="253">
        <v>2015.2000000000001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150</v>
      </c>
      <c r="AU144" s="259" t="s">
        <v>88</v>
      </c>
      <c r="AV144" s="14" t="s">
        <v>88</v>
      </c>
      <c r="AW144" s="14" t="s">
        <v>36</v>
      </c>
      <c r="AX144" s="14" t="s">
        <v>21</v>
      </c>
      <c r="AY144" s="259" t="s">
        <v>137</v>
      </c>
    </row>
    <row r="145" s="2" customFormat="1" ht="24.15" customHeight="1">
      <c r="A145" s="39"/>
      <c r="B145" s="40"/>
      <c r="C145" s="219" t="s">
        <v>172</v>
      </c>
      <c r="D145" s="219" t="s">
        <v>139</v>
      </c>
      <c r="E145" s="220" t="s">
        <v>383</v>
      </c>
      <c r="F145" s="221" t="s">
        <v>384</v>
      </c>
      <c r="G145" s="222" t="s">
        <v>142</v>
      </c>
      <c r="H145" s="223">
        <v>1562</v>
      </c>
      <c r="I145" s="224"/>
      <c r="J145" s="225">
        <f>ROUND(I145*H145,2)</f>
        <v>0</v>
      </c>
      <c r="K145" s="221" t="s">
        <v>143</v>
      </c>
      <c r="L145" s="45"/>
      <c r="M145" s="226" t="s">
        <v>1</v>
      </c>
      <c r="N145" s="227" t="s">
        <v>44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144</v>
      </c>
      <c r="AT145" s="230" t="s">
        <v>139</v>
      </c>
      <c r="AU145" s="230" t="s">
        <v>88</v>
      </c>
      <c r="AY145" s="18" t="s">
        <v>137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21</v>
      </c>
      <c r="BK145" s="231">
        <f>ROUND(I145*H145,2)</f>
        <v>0</v>
      </c>
      <c r="BL145" s="18" t="s">
        <v>144</v>
      </c>
      <c r="BM145" s="230" t="s">
        <v>1171</v>
      </c>
    </row>
    <row r="146" s="2" customFormat="1">
      <c r="A146" s="39"/>
      <c r="B146" s="40"/>
      <c r="C146" s="41"/>
      <c r="D146" s="232" t="s">
        <v>146</v>
      </c>
      <c r="E146" s="41"/>
      <c r="F146" s="233" t="s">
        <v>386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146</v>
      </c>
      <c r="AU146" s="18" t="s">
        <v>88</v>
      </c>
    </row>
    <row r="147" s="2" customFormat="1">
      <c r="A147" s="39"/>
      <c r="B147" s="40"/>
      <c r="C147" s="41"/>
      <c r="D147" s="237" t="s">
        <v>148</v>
      </c>
      <c r="E147" s="41"/>
      <c r="F147" s="238" t="s">
        <v>387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148</v>
      </c>
      <c r="AU147" s="18" t="s">
        <v>88</v>
      </c>
    </row>
    <row r="148" s="14" customFormat="1">
      <c r="A148" s="14"/>
      <c r="B148" s="249"/>
      <c r="C148" s="250"/>
      <c r="D148" s="232" t="s">
        <v>150</v>
      </c>
      <c r="E148" s="251" t="s">
        <v>1</v>
      </c>
      <c r="F148" s="252" t="s">
        <v>1172</v>
      </c>
      <c r="G148" s="250"/>
      <c r="H148" s="253">
        <v>1562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150</v>
      </c>
      <c r="AU148" s="259" t="s">
        <v>88</v>
      </c>
      <c r="AV148" s="14" t="s">
        <v>88</v>
      </c>
      <c r="AW148" s="14" t="s">
        <v>36</v>
      </c>
      <c r="AX148" s="14" t="s">
        <v>79</v>
      </c>
      <c r="AY148" s="259" t="s">
        <v>137</v>
      </c>
    </row>
    <row r="149" s="15" customFormat="1">
      <c r="A149" s="15"/>
      <c r="B149" s="260"/>
      <c r="C149" s="261"/>
      <c r="D149" s="232" t="s">
        <v>150</v>
      </c>
      <c r="E149" s="262" t="s">
        <v>1</v>
      </c>
      <c r="F149" s="263" t="s">
        <v>218</v>
      </c>
      <c r="G149" s="261"/>
      <c r="H149" s="264">
        <v>1562</v>
      </c>
      <c r="I149" s="265"/>
      <c r="J149" s="261"/>
      <c r="K149" s="261"/>
      <c r="L149" s="266"/>
      <c r="M149" s="267"/>
      <c r="N149" s="268"/>
      <c r="O149" s="268"/>
      <c r="P149" s="268"/>
      <c r="Q149" s="268"/>
      <c r="R149" s="268"/>
      <c r="S149" s="268"/>
      <c r="T149" s="26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0" t="s">
        <v>150</v>
      </c>
      <c r="AU149" s="270" t="s">
        <v>88</v>
      </c>
      <c r="AV149" s="15" t="s">
        <v>144</v>
      </c>
      <c r="AW149" s="15" t="s">
        <v>36</v>
      </c>
      <c r="AX149" s="15" t="s">
        <v>21</v>
      </c>
      <c r="AY149" s="270" t="s">
        <v>137</v>
      </c>
    </row>
    <row r="150" s="12" customFormat="1" ht="22.8" customHeight="1">
      <c r="A150" s="12"/>
      <c r="B150" s="203"/>
      <c r="C150" s="204"/>
      <c r="D150" s="205" t="s">
        <v>78</v>
      </c>
      <c r="E150" s="217" t="s">
        <v>172</v>
      </c>
      <c r="F150" s="217" t="s">
        <v>526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SUM(P151:P177)</f>
        <v>0</v>
      </c>
      <c r="Q150" s="211"/>
      <c r="R150" s="212">
        <f>SUM(R151:R177)</f>
        <v>1.49952</v>
      </c>
      <c r="S150" s="211"/>
      <c r="T150" s="213">
        <f>SUM(T151:T177)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21</v>
      </c>
      <c r="AT150" s="215" t="s">
        <v>78</v>
      </c>
      <c r="AU150" s="215" t="s">
        <v>21</v>
      </c>
      <c r="AY150" s="214" t="s">
        <v>137</v>
      </c>
      <c r="BK150" s="216">
        <f>SUM(BK151:BK177)</f>
        <v>0</v>
      </c>
    </row>
    <row r="151" s="2" customFormat="1" ht="24.15" customHeight="1">
      <c r="A151" s="39"/>
      <c r="B151" s="40"/>
      <c r="C151" s="219" t="s">
        <v>180</v>
      </c>
      <c r="D151" s="219" t="s">
        <v>139</v>
      </c>
      <c r="E151" s="220" t="s">
        <v>534</v>
      </c>
      <c r="F151" s="221" t="s">
        <v>535</v>
      </c>
      <c r="G151" s="222" t="s">
        <v>142</v>
      </c>
      <c r="H151" s="223">
        <v>3124</v>
      </c>
      <c r="I151" s="224"/>
      <c r="J151" s="225">
        <f>ROUND(I151*H151,2)</f>
        <v>0</v>
      </c>
      <c r="K151" s="221" t="s">
        <v>143</v>
      </c>
      <c r="L151" s="45"/>
      <c r="M151" s="226" t="s">
        <v>1</v>
      </c>
      <c r="N151" s="227" t="s">
        <v>44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144</v>
      </c>
      <c r="AT151" s="230" t="s">
        <v>139</v>
      </c>
      <c r="AU151" s="230" t="s">
        <v>88</v>
      </c>
      <c r="AY151" s="18" t="s">
        <v>137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21</v>
      </c>
      <c r="BK151" s="231">
        <f>ROUND(I151*H151,2)</f>
        <v>0</v>
      </c>
      <c r="BL151" s="18" t="s">
        <v>144</v>
      </c>
      <c r="BM151" s="230" t="s">
        <v>1173</v>
      </c>
    </row>
    <row r="152" s="2" customFormat="1">
      <c r="A152" s="39"/>
      <c r="B152" s="40"/>
      <c r="C152" s="41"/>
      <c r="D152" s="232" t="s">
        <v>146</v>
      </c>
      <c r="E152" s="41"/>
      <c r="F152" s="233" t="s">
        <v>537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88</v>
      </c>
    </row>
    <row r="153" s="2" customFormat="1">
      <c r="A153" s="39"/>
      <c r="B153" s="40"/>
      <c r="C153" s="41"/>
      <c r="D153" s="237" t="s">
        <v>148</v>
      </c>
      <c r="E153" s="41"/>
      <c r="F153" s="238" t="s">
        <v>538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148</v>
      </c>
      <c r="AU153" s="18" t="s">
        <v>88</v>
      </c>
    </row>
    <row r="154" s="14" customFormat="1">
      <c r="A154" s="14"/>
      <c r="B154" s="249"/>
      <c r="C154" s="250"/>
      <c r="D154" s="232" t="s">
        <v>150</v>
      </c>
      <c r="E154" s="251" t="s">
        <v>1</v>
      </c>
      <c r="F154" s="252" t="s">
        <v>1174</v>
      </c>
      <c r="G154" s="250"/>
      <c r="H154" s="253">
        <v>3124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150</v>
      </c>
      <c r="AU154" s="259" t="s">
        <v>88</v>
      </c>
      <c r="AV154" s="14" t="s">
        <v>88</v>
      </c>
      <c r="AW154" s="14" t="s">
        <v>36</v>
      </c>
      <c r="AX154" s="14" t="s">
        <v>79</v>
      </c>
      <c r="AY154" s="259" t="s">
        <v>137</v>
      </c>
    </row>
    <row r="155" s="15" customFormat="1">
      <c r="A155" s="15"/>
      <c r="B155" s="260"/>
      <c r="C155" s="261"/>
      <c r="D155" s="232" t="s">
        <v>150</v>
      </c>
      <c r="E155" s="262" t="s">
        <v>1</v>
      </c>
      <c r="F155" s="263" t="s">
        <v>218</v>
      </c>
      <c r="G155" s="261"/>
      <c r="H155" s="264">
        <v>3124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0" t="s">
        <v>150</v>
      </c>
      <c r="AU155" s="270" t="s">
        <v>88</v>
      </c>
      <c r="AV155" s="15" t="s">
        <v>144</v>
      </c>
      <c r="AW155" s="15" t="s">
        <v>36</v>
      </c>
      <c r="AX155" s="15" t="s">
        <v>21</v>
      </c>
      <c r="AY155" s="270" t="s">
        <v>137</v>
      </c>
    </row>
    <row r="156" s="2" customFormat="1" ht="33" customHeight="1">
      <c r="A156" s="39"/>
      <c r="B156" s="40"/>
      <c r="C156" s="219" t="s">
        <v>188</v>
      </c>
      <c r="D156" s="219" t="s">
        <v>139</v>
      </c>
      <c r="E156" s="220" t="s">
        <v>554</v>
      </c>
      <c r="F156" s="221" t="s">
        <v>555</v>
      </c>
      <c r="G156" s="222" t="s">
        <v>142</v>
      </c>
      <c r="H156" s="223">
        <v>1562</v>
      </c>
      <c r="I156" s="224"/>
      <c r="J156" s="225">
        <f>ROUND(I156*H156,2)</f>
        <v>0</v>
      </c>
      <c r="K156" s="221" t="s">
        <v>143</v>
      </c>
      <c r="L156" s="45"/>
      <c r="M156" s="226" t="s">
        <v>1</v>
      </c>
      <c r="N156" s="227" t="s">
        <v>44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144</v>
      </c>
      <c r="AT156" s="230" t="s">
        <v>139</v>
      </c>
      <c r="AU156" s="230" t="s">
        <v>88</v>
      </c>
      <c r="AY156" s="18" t="s">
        <v>137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21</v>
      </c>
      <c r="BK156" s="231">
        <f>ROUND(I156*H156,2)</f>
        <v>0</v>
      </c>
      <c r="BL156" s="18" t="s">
        <v>144</v>
      </c>
      <c r="BM156" s="230" t="s">
        <v>1175</v>
      </c>
    </row>
    <row r="157" s="2" customFormat="1">
      <c r="A157" s="39"/>
      <c r="B157" s="40"/>
      <c r="C157" s="41"/>
      <c r="D157" s="232" t="s">
        <v>146</v>
      </c>
      <c r="E157" s="41"/>
      <c r="F157" s="233" t="s">
        <v>557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88</v>
      </c>
    </row>
    <row r="158" s="2" customFormat="1">
      <c r="A158" s="39"/>
      <c r="B158" s="40"/>
      <c r="C158" s="41"/>
      <c r="D158" s="237" t="s">
        <v>148</v>
      </c>
      <c r="E158" s="41"/>
      <c r="F158" s="238" t="s">
        <v>558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148</v>
      </c>
      <c r="AU158" s="18" t="s">
        <v>88</v>
      </c>
    </row>
    <row r="159" s="14" customFormat="1">
      <c r="A159" s="14"/>
      <c r="B159" s="249"/>
      <c r="C159" s="250"/>
      <c r="D159" s="232" t="s">
        <v>150</v>
      </c>
      <c r="E159" s="251" t="s">
        <v>1</v>
      </c>
      <c r="F159" s="252" t="s">
        <v>1172</v>
      </c>
      <c r="G159" s="250"/>
      <c r="H159" s="253">
        <v>1562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150</v>
      </c>
      <c r="AU159" s="259" t="s">
        <v>88</v>
      </c>
      <c r="AV159" s="14" t="s">
        <v>88</v>
      </c>
      <c r="AW159" s="14" t="s">
        <v>36</v>
      </c>
      <c r="AX159" s="14" t="s">
        <v>21</v>
      </c>
      <c r="AY159" s="259" t="s">
        <v>137</v>
      </c>
    </row>
    <row r="160" s="2" customFormat="1" ht="24.15" customHeight="1">
      <c r="A160" s="39"/>
      <c r="B160" s="40"/>
      <c r="C160" s="219" t="s">
        <v>195</v>
      </c>
      <c r="D160" s="219" t="s">
        <v>139</v>
      </c>
      <c r="E160" s="220" t="s">
        <v>575</v>
      </c>
      <c r="F160" s="221" t="s">
        <v>576</v>
      </c>
      <c r="G160" s="222" t="s">
        <v>142</v>
      </c>
      <c r="H160" s="223">
        <v>1562</v>
      </c>
      <c r="I160" s="224"/>
      <c r="J160" s="225">
        <f>ROUND(I160*H160,2)</f>
        <v>0</v>
      </c>
      <c r="K160" s="221" t="s">
        <v>143</v>
      </c>
      <c r="L160" s="45"/>
      <c r="M160" s="226" t="s">
        <v>1</v>
      </c>
      <c r="N160" s="227" t="s">
        <v>44</v>
      </c>
      <c r="O160" s="92"/>
      <c r="P160" s="228">
        <f>O160*H160</f>
        <v>0</v>
      </c>
      <c r="Q160" s="228">
        <v>0.00034000000000000002</v>
      </c>
      <c r="R160" s="228">
        <f>Q160*H160</f>
        <v>0.53108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144</v>
      </c>
      <c r="AT160" s="230" t="s">
        <v>139</v>
      </c>
      <c r="AU160" s="230" t="s">
        <v>88</v>
      </c>
      <c r="AY160" s="18" t="s">
        <v>137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21</v>
      </c>
      <c r="BK160" s="231">
        <f>ROUND(I160*H160,2)</f>
        <v>0</v>
      </c>
      <c r="BL160" s="18" t="s">
        <v>144</v>
      </c>
      <c r="BM160" s="230" t="s">
        <v>1176</v>
      </c>
    </row>
    <row r="161" s="2" customFormat="1">
      <c r="A161" s="39"/>
      <c r="B161" s="40"/>
      <c r="C161" s="41"/>
      <c r="D161" s="232" t="s">
        <v>146</v>
      </c>
      <c r="E161" s="41"/>
      <c r="F161" s="233" t="s">
        <v>578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88</v>
      </c>
    </row>
    <row r="162" s="2" customFormat="1">
      <c r="A162" s="39"/>
      <c r="B162" s="40"/>
      <c r="C162" s="41"/>
      <c r="D162" s="237" t="s">
        <v>148</v>
      </c>
      <c r="E162" s="41"/>
      <c r="F162" s="238" t="s">
        <v>579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148</v>
      </c>
      <c r="AU162" s="18" t="s">
        <v>88</v>
      </c>
    </row>
    <row r="163" s="14" customFormat="1">
      <c r="A163" s="14"/>
      <c r="B163" s="249"/>
      <c r="C163" s="250"/>
      <c r="D163" s="232" t="s">
        <v>150</v>
      </c>
      <c r="E163" s="251" t="s">
        <v>1</v>
      </c>
      <c r="F163" s="252" t="s">
        <v>1177</v>
      </c>
      <c r="G163" s="250"/>
      <c r="H163" s="253">
        <v>1562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150</v>
      </c>
      <c r="AU163" s="259" t="s">
        <v>88</v>
      </c>
      <c r="AV163" s="14" t="s">
        <v>88</v>
      </c>
      <c r="AW163" s="14" t="s">
        <v>36</v>
      </c>
      <c r="AX163" s="14" t="s">
        <v>21</v>
      </c>
      <c r="AY163" s="259" t="s">
        <v>137</v>
      </c>
    </row>
    <row r="164" s="2" customFormat="1" ht="24.15" customHeight="1">
      <c r="A164" s="39"/>
      <c r="B164" s="40"/>
      <c r="C164" s="219" t="s">
        <v>203</v>
      </c>
      <c r="D164" s="219" t="s">
        <v>139</v>
      </c>
      <c r="E164" s="220" t="s">
        <v>581</v>
      </c>
      <c r="F164" s="221" t="s">
        <v>582</v>
      </c>
      <c r="G164" s="222" t="s">
        <v>142</v>
      </c>
      <c r="H164" s="223">
        <v>3124</v>
      </c>
      <c r="I164" s="224"/>
      <c r="J164" s="225">
        <f>ROUND(I164*H164,2)</f>
        <v>0</v>
      </c>
      <c r="K164" s="221" t="s">
        <v>143</v>
      </c>
      <c r="L164" s="45"/>
      <c r="M164" s="226" t="s">
        <v>1</v>
      </c>
      <c r="N164" s="227" t="s">
        <v>44</v>
      </c>
      <c r="O164" s="92"/>
      <c r="P164" s="228">
        <f>O164*H164</f>
        <v>0</v>
      </c>
      <c r="Q164" s="228">
        <v>0.00031</v>
      </c>
      <c r="R164" s="228">
        <f>Q164*H164</f>
        <v>0.96843999999999997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144</v>
      </c>
      <c r="AT164" s="230" t="s">
        <v>139</v>
      </c>
      <c r="AU164" s="230" t="s">
        <v>88</v>
      </c>
      <c r="AY164" s="18" t="s">
        <v>137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21</v>
      </c>
      <c r="BK164" s="231">
        <f>ROUND(I164*H164,2)</f>
        <v>0</v>
      </c>
      <c r="BL164" s="18" t="s">
        <v>144</v>
      </c>
      <c r="BM164" s="230" t="s">
        <v>1178</v>
      </c>
    </row>
    <row r="165" s="2" customFormat="1">
      <c r="A165" s="39"/>
      <c r="B165" s="40"/>
      <c r="C165" s="41"/>
      <c r="D165" s="232" t="s">
        <v>146</v>
      </c>
      <c r="E165" s="41"/>
      <c r="F165" s="233" t="s">
        <v>584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88</v>
      </c>
    </row>
    <row r="166" s="2" customFormat="1">
      <c r="A166" s="39"/>
      <c r="B166" s="40"/>
      <c r="C166" s="41"/>
      <c r="D166" s="237" t="s">
        <v>148</v>
      </c>
      <c r="E166" s="41"/>
      <c r="F166" s="238" t="s">
        <v>585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148</v>
      </c>
      <c r="AU166" s="18" t="s">
        <v>88</v>
      </c>
    </row>
    <row r="167" s="14" customFormat="1">
      <c r="A167" s="14"/>
      <c r="B167" s="249"/>
      <c r="C167" s="250"/>
      <c r="D167" s="232" t="s">
        <v>150</v>
      </c>
      <c r="E167" s="251" t="s">
        <v>1</v>
      </c>
      <c r="F167" s="252" t="s">
        <v>1179</v>
      </c>
      <c r="G167" s="250"/>
      <c r="H167" s="253">
        <v>3124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150</v>
      </c>
      <c r="AU167" s="259" t="s">
        <v>88</v>
      </c>
      <c r="AV167" s="14" t="s">
        <v>88</v>
      </c>
      <c r="AW167" s="14" t="s">
        <v>36</v>
      </c>
      <c r="AX167" s="14" t="s">
        <v>21</v>
      </c>
      <c r="AY167" s="259" t="s">
        <v>137</v>
      </c>
    </row>
    <row r="168" s="2" customFormat="1" ht="33" customHeight="1">
      <c r="A168" s="39"/>
      <c r="B168" s="40"/>
      <c r="C168" s="219" t="s">
        <v>26</v>
      </c>
      <c r="D168" s="219" t="s">
        <v>139</v>
      </c>
      <c r="E168" s="220" t="s">
        <v>588</v>
      </c>
      <c r="F168" s="221" t="s">
        <v>589</v>
      </c>
      <c r="G168" s="222" t="s">
        <v>142</v>
      </c>
      <c r="H168" s="223">
        <v>1562</v>
      </c>
      <c r="I168" s="224"/>
      <c r="J168" s="225">
        <f>ROUND(I168*H168,2)</f>
        <v>0</v>
      </c>
      <c r="K168" s="221" t="s">
        <v>143</v>
      </c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144</v>
      </c>
      <c r="AT168" s="230" t="s">
        <v>139</v>
      </c>
      <c r="AU168" s="230" t="s">
        <v>88</v>
      </c>
      <c r="AY168" s="18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21</v>
      </c>
      <c r="BK168" s="231">
        <f>ROUND(I168*H168,2)</f>
        <v>0</v>
      </c>
      <c r="BL168" s="18" t="s">
        <v>144</v>
      </c>
      <c r="BM168" s="230" t="s">
        <v>1180</v>
      </c>
    </row>
    <row r="169" s="2" customFormat="1">
      <c r="A169" s="39"/>
      <c r="B169" s="40"/>
      <c r="C169" s="41"/>
      <c r="D169" s="232" t="s">
        <v>146</v>
      </c>
      <c r="E169" s="41"/>
      <c r="F169" s="233" t="s">
        <v>591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88</v>
      </c>
    </row>
    <row r="170" s="2" customFormat="1">
      <c r="A170" s="39"/>
      <c r="B170" s="40"/>
      <c r="C170" s="41"/>
      <c r="D170" s="237" t="s">
        <v>148</v>
      </c>
      <c r="E170" s="41"/>
      <c r="F170" s="238" t="s">
        <v>592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148</v>
      </c>
      <c r="AU170" s="18" t="s">
        <v>88</v>
      </c>
    </row>
    <row r="171" s="14" customFormat="1">
      <c r="A171" s="14"/>
      <c r="B171" s="249"/>
      <c r="C171" s="250"/>
      <c r="D171" s="232" t="s">
        <v>150</v>
      </c>
      <c r="E171" s="251" t="s">
        <v>1</v>
      </c>
      <c r="F171" s="252" t="s">
        <v>1181</v>
      </c>
      <c r="G171" s="250"/>
      <c r="H171" s="253">
        <v>1482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150</v>
      </c>
      <c r="AU171" s="259" t="s">
        <v>88</v>
      </c>
      <c r="AV171" s="14" t="s">
        <v>88</v>
      </c>
      <c r="AW171" s="14" t="s">
        <v>36</v>
      </c>
      <c r="AX171" s="14" t="s">
        <v>79</v>
      </c>
      <c r="AY171" s="259" t="s">
        <v>137</v>
      </c>
    </row>
    <row r="172" s="14" customFormat="1">
      <c r="A172" s="14"/>
      <c r="B172" s="249"/>
      <c r="C172" s="250"/>
      <c r="D172" s="232" t="s">
        <v>150</v>
      </c>
      <c r="E172" s="251" t="s">
        <v>1</v>
      </c>
      <c r="F172" s="252" t="s">
        <v>1182</v>
      </c>
      <c r="G172" s="250"/>
      <c r="H172" s="253">
        <v>80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150</v>
      </c>
      <c r="AU172" s="259" t="s">
        <v>88</v>
      </c>
      <c r="AV172" s="14" t="s">
        <v>88</v>
      </c>
      <c r="AW172" s="14" t="s">
        <v>36</v>
      </c>
      <c r="AX172" s="14" t="s">
        <v>79</v>
      </c>
      <c r="AY172" s="259" t="s">
        <v>137</v>
      </c>
    </row>
    <row r="173" s="15" customFormat="1">
      <c r="A173" s="15"/>
      <c r="B173" s="260"/>
      <c r="C173" s="261"/>
      <c r="D173" s="232" t="s">
        <v>150</v>
      </c>
      <c r="E173" s="262" t="s">
        <v>1</v>
      </c>
      <c r="F173" s="263" t="s">
        <v>218</v>
      </c>
      <c r="G173" s="261"/>
      <c r="H173" s="264">
        <v>1562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0" t="s">
        <v>150</v>
      </c>
      <c r="AU173" s="270" t="s">
        <v>88</v>
      </c>
      <c r="AV173" s="15" t="s">
        <v>144</v>
      </c>
      <c r="AW173" s="15" t="s">
        <v>36</v>
      </c>
      <c r="AX173" s="15" t="s">
        <v>21</v>
      </c>
      <c r="AY173" s="270" t="s">
        <v>137</v>
      </c>
    </row>
    <row r="174" s="2" customFormat="1" ht="24.15" customHeight="1">
      <c r="A174" s="39"/>
      <c r="B174" s="40"/>
      <c r="C174" s="219" t="s">
        <v>219</v>
      </c>
      <c r="D174" s="219" t="s">
        <v>139</v>
      </c>
      <c r="E174" s="220" t="s">
        <v>595</v>
      </c>
      <c r="F174" s="221" t="s">
        <v>596</v>
      </c>
      <c r="G174" s="222" t="s">
        <v>142</v>
      </c>
      <c r="H174" s="223">
        <v>1562</v>
      </c>
      <c r="I174" s="224"/>
      <c r="J174" s="225">
        <f>ROUND(I174*H174,2)</f>
        <v>0</v>
      </c>
      <c r="K174" s="221" t="s">
        <v>143</v>
      </c>
      <c r="L174" s="45"/>
      <c r="M174" s="226" t="s">
        <v>1</v>
      </c>
      <c r="N174" s="227" t="s">
        <v>44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144</v>
      </c>
      <c r="AT174" s="230" t="s">
        <v>139</v>
      </c>
      <c r="AU174" s="230" t="s">
        <v>88</v>
      </c>
      <c r="AY174" s="18" t="s">
        <v>137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21</v>
      </c>
      <c r="BK174" s="231">
        <f>ROUND(I174*H174,2)</f>
        <v>0</v>
      </c>
      <c r="BL174" s="18" t="s">
        <v>144</v>
      </c>
      <c r="BM174" s="230" t="s">
        <v>1183</v>
      </c>
    </row>
    <row r="175" s="2" customFormat="1">
      <c r="A175" s="39"/>
      <c r="B175" s="40"/>
      <c r="C175" s="41"/>
      <c r="D175" s="232" t="s">
        <v>146</v>
      </c>
      <c r="E175" s="41"/>
      <c r="F175" s="233" t="s">
        <v>598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88</v>
      </c>
    </row>
    <row r="176" s="2" customFormat="1">
      <c r="A176" s="39"/>
      <c r="B176" s="40"/>
      <c r="C176" s="41"/>
      <c r="D176" s="237" t="s">
        <v>148</v>
      </c>
      <c r="E176" s="41"/>
      <c r="F176" s="238" t="s">
        <v>599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148</v>
      </c>
      <c r="AU176" s="18" t="s">
        <v>88</v>
      </c>
    </row>
    <row r="177" s="14" customFormat="1">
      <c r="A177" s="14"/>
      <c r="B177" s="249"/>
      <c r="C177" s="250"/>
      <c r="D177" s="232" t="s">
        <v>150</v>
      </c>
      <c r="E177" s="251" t="s">
        <v>1</v>
      </c>
      <c r="F177" s="252" t="s">
        <v>1172</v>
      </c>
      <c r="G177" s="250"/>
      <c r="H177" s="253">
        <v>1562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150</v>
      </c>
      <c r="AU177" s="259" t="s">
        <v>88</v>
      </c>
      <c r="AV177" s="14" t="s">
        <v>88</v>
      </c>
      <c r="AW177" s="14" t="s">
        <v>36</v>
      </c>
      <c r="AX177" s="14" t="s">
        <v>21</v>
      </c>
      <c r="AY177" s="259" t="s">
        <v>137</v>
      </c>
    </row>
    <row r="178" s="12" customFormat="1" ht="22.8" customHeight="1">
      <c r="A178" s="12"/>
      <c r="B178" s="203"/>
      <c r="C178" s="204"/>
      <c r="D178" s="205" t="s">
        <v>78</v>
      </c>
      <c r="E178" s="217" t="s">
        <v>203</v>
      </c>
      <c r="F178" s="217" t="s">
        <v>764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SUM(P179:P210)</f>
        <v>0</v>
      </c>
      <c r="Q178" s="211"/>
      <c r="R178" s="212">
        <f>SUM(R179:R210)</f>
        <v>0.36063624900000002</v>
      </c>
      <c r="S178" s="211"/>
      <c r="T178" s="213">
        <f>SUM(T179:T210)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21</v>
      </c>
      <c r="AT178" s="215" t="s">
        <v>78</v>
      </c>
      <c r="AU178" s="215" t="s">
        <v>21</v>
      </c>
      <c r="AY178" s="214" t="s">
        <v>137</v>
      </c>
      <c r="BK178" s="216">
        <f>SUM(BK179:BK210)</f>
        <v>0</v>
      </c>
    </row>
    <row r="179" s="2" customFormat="1" ht="24.15" customHeight="1">
      <c r="A179" s="39"/>
      <c r="B179" s="40"/>
      <c r="C179" s="219" t="s">
        <v>229</v>
      </c>
      <c r="D179" s="219" t="s">
        <v>139</v>
      </c>
      <c r="E179" s="220" t="s">
        <v>1184</v>
      </c>
      <c r="F179" s="221" t="s">
        <v>1185</v>
      </c>
      <c r="G179" s="222" t="s">
        <v>142</v>
      </c>
      <c r="H179" s="223">
        <v>126.40000000000001</v>
      </c>
      <c r="I179" s="224"/>
      <c r="J179" s="225">
        <f>ROUND(I179*H179,2)</f>
        <v>0</v>
      </c>
      <c r="K179" s="221" t="s">
        <v>143</v>
      </c>
      <c r="L179" s="45"/>
      <c r="M179" s="226" t="s">
        <v>1</v>
      </c>
      <c r="N179" s="227" t="s">
        <v>44</v>
      </c>
      <c r="O179" s="92"/>
      <c r="P179" s="228">
        <f>O179*H179</f>
        <v>0</v>
      </c>
      <c r="Q179" s="228">
        <v>0.0011999999999999999</v>
      </c>
      <c r="R179" s="228">
        <f>Q179*H179</f>
        <v>0.15167999999999998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144</v>
      </c>
      <c r="AT179" s="230" t="s">
        <v>139</v>
      </c>
      <c r="AU179" s="230" t="s">
        <v>88</v>
      </c>
      <c r="AY179" s="18" t="s">
        <v>137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21</v>
      </c>
      <c r="BK179" s="231">
        <f>ROUND(I179*H179,2)</f>
        <v>0</v>
      </c>
      <c r="BL179" s="18" t="s">
        <v>144</v>
      </c>
      <c r="BM179" s="230" t="s">
        <v>1186</v>
      </c>
    </row>
    <row r="180" s="2" customFormat="1">
      <c r="A180" s="39"/>
      <c r="B180" s="40"/>
      <c r="C180" s="41"/>
      <c r="D180" s="232" t="s">
        <v>146</v>
      </c>
      <c r="E180" s="41"/>
      <c r="F180" s="233" t="s">
        <v>1187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146</v>
      </c>
      <c r="AU180" s="18" t="s">
        <v>88</v>
      </c>
    </row>
    <row r="181" s="2" customFormat="1">
      <c r="A181" s="39"/>
      <c r="B181" s="40"/>
      <c r="C181" s="41"/>
      <c r="D181" s="237" t="s">
        <v>148</v>
      </c>
      <c r="E181" s="41"/>
      <c r="F181" s="238" t="s">
        <v>1188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148</v>
      </c>
      <c r="AU181" s="18" t="s">
        <v>88</v>
      </c>
    </row>
    <row r="182" s="13" customFormat="1">
      <c r="A182" s="13"/>
      <c r="B182" s="239"/>
      <c r="C182" s="240"/>
      <c r="D182" s="232" t="s">
        <v>150</v>
      </c>
      <c r="E182" s="241" t="s">
        <v>1</v>
      </c>
      <c r="F182" s="242" t="s">
        <v>903</v>
      </c>
      <c r="G182" s="240"/>
      <c r="H182" s="241" t="s">
        <v>1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150</v>
      </c>
      <c r="AU182" s="248" t="s">
        <v>88</v>
      </c>
      <c r="AV182" s="13" t="s">
        <v>21</v>
      </c>
      <c r="AW182" s="13" t="s">
        <v>36</v>
      </c>
      <c r="AX182" s="13" t="s">
        <v>79</v>
      </c>
      <c r="AY182" s="248" t="s">
        <v>137</v>
      </c>
    </row>
    <row r="183" s="14" customFormat="1">
      <c r="A183" s="14"/>
      <c r="B183" s="249"/>
      <c r="C183" s="250"/>
      <c r="D183" s="232" t="s">
        <v>150</v>
      </c>
      <c r="E183" s="251" t="s">
        <v>1</v>
      </c>
      <c r="F183" s="252" t="s">
        <v>1189</v>
      </c>
      <c r="G183" s="250"/>
      <c r="H183" s="253">
        <v>126.40000000000001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150</v>
      </c>
      <c r="AU183" s="259" t="s">
        <v>88</v>
      </c>
      <c r="AV183" s="14" t="s">
        <v>88</v>
      </c>
      <c r="AW183" s="14" t="s">
        <v>36</v>
      </c>
      <c r="AX183" s="14" t="s">
        <v>21</v>
      </c>
      <c r="AY183" s="259" t="s">
        <v>137</v>
      </c>
    </row>
    <row r="184" s="2" customFormat="1" ht="24.15" customHeight="1">
      <c r="A184" s="39"/>
      <c r="B184" s="40"/>
      <c r="C184" s="219" t="s">
        <v>237</v>
      </c>
      <c r="D184" s="219" t="s">
        <v>139</v>
      </c>
      <c r="E184" s="220" t="s">
        <v>1190</v>
      </c>
      <c r="F184" s="221" t="s">
        <v>1191</v>
      </c>
      <c r="G184" s="222" t="s">
        <v>142</v>
      </c>
      <c r="H184" s="223">
        <v>126.40000000000001</v>
      </c>
      <c r="I184" s="224"/>
      <c r="J184" s="225">
        <f>ROUND(I184*H184,2)</f>
        <v>0</v>
      </c>
      <c r="K184" s="221" t="s">
        <v>143</v>
      </c>
      <c r="L184" s="45"/>
      <c r="M184" s="226" t="s">
        <v>1</v>
      </c>
      <c r="N184" s="227" t="s">
        <v>44</v>
      </c>
      <c r="O184" s="92"/>
      <c r="P184" s="228">
        <f>O184*H184</f>
        <v>0</v>
      </c>
      <c r="Q184" s="228">
        <v>0.0016000000000000001</v>
      </c>
      <c r="R184" s="228">
        <f>Q184*H184</f>
        <v>0.20224000000000003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144</v>
      </c>
      <c r="AT184" s="230" t="s">
        <v>139</v>
      </c>
      <c r="AU184" s="230" t="s">
        <v>88</v>
      </c>
      <c r="AY184" s="18" t="s">
        <v>137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21</v>
      </c>
      <c r="BK184" s="231">
        <f>ROUND(I184*H184,2)</f>
        <v>0</v>
      </c>
      <c r="BL184" s="18" t="s">
        <v>144</v>
      </c>
      <c r="BM184" s="230" t="s">
        <v>1192</v>
      </c>
    </row>
    <row r="185" s="2" customFormat="1">
      <c r="A185" s="39"/>
      <c r="B185" s="40"/>
      <c r="C185" s="41"/>
      <c r="D185" s="232" t="s">
        <v>146</v>
      </c>
      <c r="E185" s="41"/>
      <c r="F185" s="233" t="s">
        <v>1193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146</v>
      </c>
      <c r="AU185" s="18" t="s">
        <v>88</v>
      </c>
    </row>
    <row r="186" s="2" customFormat="1">
      <c r="A186" s="39"/>
      <c r="B186" s="40"/>
      <c r="C186" s="41"/>
      <c r="D186" s="237" t="s">
        <v>148</v>
      </c>
      <c r="E186" s="41"/>
      <c r="F186" s="238" t="s">
        <v>1194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148</v>
      </c>
      <c r="AU186" s="18" t="s">
        <v>88</v>
      </c>
    </row>
    <row r="187" s="2" customFormat="1">
      <c r="A187" s="39"/>
      <c r="B187" s="40"/>
      <c r="C187" s="41"/>
      <c r="D187" s="232" t="s">
        <v>252</v>
      </c>
      <c r="E187" s="41"/>
      <c r="F187" s="271" t="s">
        <v>1195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252</v>
      </c>
      <c r="AU187" s="18" t="s">
        <v>88</v>
      </c>
    </row>
    <row r="188" s="13" customFormat="1">
      <c r="A188" s="13"/>
      <c r="B188" s="239"/>
      <c r="C188" s="240"/>
      <c r="D188" s="232" t="s">
        <v>150</v>
      </c>
      <c r="E188" s="241" t="s">
        <v>1</v>
      </c>
      <c r="F188" s="242" t="s">
        <v>903</v>
      </c>
      <c r="G188" s="240"/>
      <c r="H188" s="241" t="s">
        <v>1</v>
      </c>
      <c r="I188" s="243"/>
      <c r="J188" s="240"/>
      <c r="K188" s="240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150</v>
      </c>
      <c r="AU188" s="248" t="s">
        <v>88</v>
      </c>
      <c r="AV188" s="13" t="s">
        <v>21</v>
      </c>
      <c r="AW188" s="13" t="s">
        <v>36</v>
      </c>
      <c r="AX188" s="13" t="s">
        <v>79</v>
      </c>
      <c r="AY188" s="248" t="s">
        <v>137</v>
      </c>
    </row>
    <row r="189" s="14" customFormat="1">
      <c r="A189" s="14"/>
      <c r="B189" s="249"/>
      <c r="C189" s="250"/>
      <c r="D189" s="232" t="s">
        <v>150</v>
      </c>
      <c r="E189" s="251" t="s">
        <v>1</v>
      </c>
      <c r="F189" s="252" t="s">
        <v>1189</v>
      </c>
      <c r="G189" s="250"/>
      <c r="H189" s="253">
        <v>126.40000000000001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150</v>
      </c>
      <c r="AU189" s="259" t="s">
        <v>88</v>
      </c>
      <c r="AV189" s="14" t="s">
        <v>88</v>
      </c>
      <c r="AW189" s="14" t="s">
        <v>36</v>
      </c>
      <c r="AX189" s="14" t="s">
        <v>21</v>
      </c>
      <c r="AY189" s="259" t="s">
        <v>137</v>
      </c>
    </row>
    <row r="190" s="2" customFormat="1" ht="16.5" customHeight="1">
      <c r="A190" s="39"/>
      <c r="B190" s="40"/>
      <c r="C190" s="219" t="s">
        <v>245</v>
      </c>
      <c r="D190" s="219" t="s">
        <v>139</v>
      </c>
      <c r="E190" s="220" t="s">
        <v>906</v>
      </c>
      <c r="F190" s="221" t="s">
        <v>907</v>
      </c>
      <c r="G190" s="222" t="s">
        <v>142</v>
      </c>
      <c r="H190" s="223">
        <v>126.40000000000001</v>
      </c>
      <c r="I190" s="224"/>
      <c r="J190" s="225">
        <f>ROUND(I190*H190,2)</f>
        <v>0</v>
      </c>
      <c r="K190" s="221" t="s">
        <v>143</v>
      </c>
      <c r="L190" s="45"/>
      <c r="M190" s="226" t="s">
        <v>1</v>
      </c>
      <c r="N190" s="227" t="s">
        <v>44</v>
      </c>
      <c r="O190" s="92"/>
      <c r="P190" s="228">
        <f>O190*H190</f>
        <v>0</v>
      </c>
      <c r="Q190" s="228">
        <v>1.22E-05</v>
      </c>
      <c r="R190" s="228">
        <f>Q190*H190</f>
        <v>0.0015420800000000001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144</v>
      </c>
      <c r="AT190" s="230" t="s">
        <v>139</v>
      </c>
      <c r="AU190" s="230" t="s">
        <v>88</v>
      </c>
      <c r="AY190" s="18" t="s">
        <v>137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21</v>
      </c>
      <c r="BK190" s="231">
        <f>ROUND(I190*H190,2)</f>
        <v>0</v>
      </c>
      <c r="BL190" s="18" t="s">
        <v>144</v>
      </c>
      <c r="BM190" s="230" t="s">
        <v>1196</v>
      </c>
    </row>
    <row r="191" s="2" customFormat="1">
      <c r="A191" s="39"/>
      <c r="B191" s="40"/>
      <c r="C191" s="41"/>
      <c r="D191" s="232" t="s">
        <v>146</v>
      </c>
      <c r="E191" s="41"/>
      <c r="F191" s="233" t="s">
        <v>909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146</v>
      </c>
      <c r="AU191" s="18" t="s">
        <v>88</v>
      </c>
    </row>
    <row r="192" s="2" customFormat="1">
      <c r="A192" s="39"/>
      <c r="B192" s="40"/>
      <c r="C192" s="41"/>
      <c r="D192" s="237" t="s">
        <v>148</v>
      </c>
      <c r="E192" s="41"/>
      <c r="F192" s="238" t="s">
        <v>910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148</v>
      </c>
      <c r="AU192" s="18" t="s">
        <v>88</v>
      </c>
    </row>
    <row r="193" s="2" customFormat="1">
      <c r="A193" s="39"/>
      <c r="B193" s="40"/>
      <c r="C193" s="41"/>
      <c r="D193" s="232" t="s">
        <v>252</v>
      </c>
      <c r="E193" s="41"/>
      <c r="F193" s="271" t="s">
        <v>911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252</v>
      </c>
      <c r="AU193" s="18" t="s">
        <v>88</v>
      </c>
    </row>
    <row r="194" s="13" customFormat="1">
      <c r="A194" s="13"/>
      <c r="B194" s="239"/>
      <c r="C194" s="240"/>
      <c r="D194" s="232" t="s">
        <v>150</v>
      </c>
      <c r="E194" s="241" t="s">
        <v>1</v>
      </c>
      <c r="F194" s="242" t="s">
        <v>903</v>
      </c>
      <c r="G194" s="240"/>
      <c r="H194" s="241" t="s">
        <v>1</v>
      </c>
      <c r="I194" s="243"/>
      <c r="J194" s="240"/>
      <c r="K194" s="240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150</v>
      </c>
      <c r="AU194" s="248" t="s">
        <v>88</v>
      </c>
      <c r="AV194" s="13" t="s">
        <v>21</v>
      </c>
      <c r="AW194" s="13" t="s">
        <v>36</v>
      </c>
      <c r="AX194" s="13" t="s">
        <v>79</v>
      </c>
      <c r="AY194" s="248" t="s">
        <v>137</v>
      </c>
    </row>
    <row r="195" s="14" customFormat="1">
      <c r="A195" s="14"/>
      <c r="B195" s="249"/>
      <c r="C195" s="250"/>
      <c r="D195" s="232" t="s">
        <v>150</v>
      </c>
      <c r="E195" s="251" t="s">
        <v>1</v>
      </c>
      <c r="F195" s="252" t="s">
        <v>1189</v>
      </c>
      <c r="G195" s="250"/>
      <c r="H195" s="253">
        <v>126.40000000000001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150</v>
      </c>
      <c r="AU195" s="259" t="s">
        <v>88</v>
      </c>
      <c r="AV195" s="14" t="s">
        <v>88</v>
      </c>
      <c r="AW195" s="14" t="s">
        <v>36</v>
      </c>
      <c r="AX195" s="14" t="s">
        <v>21</v>
      </c>
      <c r="AY195" s="259" t="s">
        <v>137</v>
      </c>
    </row>
    <row r="196" s="2" customFormat="1" ht="24.15" customHeight="1">
      <c r="A196" s="39"/>
      <c r="B196" s="40"/>
      <c r="C196" s="219" t="s">
        <v>8</v>
      </c>
      <c r="D196" s="219" t="s">
        <v>139</v>
      </c>
      <c r="E196" s="220" t="s">
        <v>949</v>
      </c>
      <c r="F196" s="221" t="s">
        <v>950</v>
      </c>
      <c r="G196" s="222" t="s">
        <v>212</v>
      </c>
      <c r="H196" s="223">
        <v>23.100000000000001</v>
      </c>
      <c r="I196" s="224"/>
      <c r="J196" s="225">
        <f>ROUND(I196*H196,2)</f>
        <v>0</v>
      </c>
      <c r="K196" s="221" t="s">
        <v>143</v>
      </c>
      <c r="L196" s="45"/>
      <c r="M196" s="226" t="s">
        <v>1</v>
      </c>
      <c r="N196" s="227" t="s">
        <v>44</v>
      </c>
      <c r="O196" s="92"/>
      <c r="P196" s="228">
        <f>O196*H196</f>
        <v>0</v>
      </c>
      <c r="Q196" s="228">
        <v>1.4950000000000001E-06</v>
      </c>
      <c r="R196" s="228">
        <f>Q196*H196</f>
        <v>3.4534500000000006E-05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144</v>
      </c>
      <c r="AT196" s="230" t="s">
        <v>139</v>
      </c>
      <c r="AU196" s="230" t="s">
        <v>88</v>
      </c>
      <c r="AY196" s="18" t="s">
        <v>137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21</v>
      </c>
      <c r="BK196" s="231">
        <f>ROUND(I196*H196,2)</f>
        <v>0</v>
      </c>
      <c r="BL196" s="18" t="s">
        <v>144</v>
      </c>
      <c r="BM196" s="230" t="s">
        <v>1197</v>
      </c>
    </row>
    <row r="197" s="2" customFormat="1">
      <c r="A197" s="39"/>
      <c r="B197" s="40"/>
      <c r="C197" s="41"/>
      <c r="D197" s="232" t="s">
        <v>146</v>
      </c>
      <c r="E197" s="41"/>
      <c r="F197" s="233" t="s">
        <v>952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146</v>
      </c>
      <c r="AU197" s="18" t="s">
        <v>88</v>
      </c>
    </row>
    <row r="198" s="2" customFormat="1">
      <c r="A198" s="39"/>
      <c r="B198" s="40"/>
      <c r="C198" s="41"/>
      <c r="D198" s="237" t="s">
        <v>148</v>
      </c>
      <c r="E198" s="41"/>
      <c r="F198" s="238" t="s">
        <v>953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148</v>
      </c>
      <c r="AU198" s="18" t="s">
        <v>88</v>
      </c>
    </row>
    <row r="199" s="13" customFormat="1">
      <c r="A199" s="13"/>
      <c r="B199" s="239"/>
      <c r="C199" s="240"/>
      <c r="D199" s="232" t="s">
        <v>150</v>
      </c>
      <c r="E199" s="241" t="s">
        <v>1</v>
      </c>
      <c r="F199" s="242" t="s">
        <v>954</v>
      </c>
      <c r="G199" s="240"/>
      <c r="H199" s="241" t="s">
        <v>1</v>
      </c>
      <c r="I199" s="243"/>
      <c r="J199" s="240"/>
      <c r="K199" s="240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150</v>
      </c>
      <c r="AU199" s="248" t="s">
        <v>88</v>
      </c>
      <c r="AV199" s="13" t="s">
        <v>21</v>
      </c>
      <c r="AW199" s="13" t="s">
        <v>36</v>
      </c>
      <c r="AX199" s="13" t="s">
        <v>79</v>
      </c>
      <c r="AY199" s="248" t="s">
        <v>137</v>
      </c>
    </row>
    <row r="200" s="14" customFormat="1">
      <c r="A200" s="14"/>
      <c r="B200" s="249"/>
      <c r="C200" s="250"/>
      <c r="D200" s="232" t="s">
        <v>150</v>
      </c>
      <c r="E200" s="251" t="s">
        <v>1</v>
      </c>
      <c r="F200" s="252" t="s">
        <v>1198</v>
      </c>
      <c r="G200" s="250"/>
      <c r="H200" s="253">
        <v>23.100000000000001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150</v>
      </c>
      <c r="AU200" s="259" t="s">
        <v>88</v>
      </c>
      <c r="AV200" s="14" t="s">
        <v>88</v>
      </c>
      <c r="AW200" s="14" t="s">
        <v>36</v>
      </c>
      <c r="AX200" s="14" t="s">
        <v>21</v>
      </c>
      <c r="AY200" s="259" t="s">
        <v>137</v>
      </c>
    </row>
    <row r="201" s="2" customFormat="1" ht="24.15" customHeight="1">
      <c r="A201" s="39"/>
      <c r="B201" s="40"/>
      <c r="C201" s="219" t="s">
        <v>263</v>
      </c>
      <c r="D201" s="219" t="s">
        <v>139</v>
      </c>
      <c r="E201" s="220" t="s">
        <v>957</v>
      </c>
      <c r="F201" s="221" t="s">
        <v>958</v>
      </c>
      <c r="G201" s="222" t="s">
        <v>212</v>
      </c>
      <c r="H201" s="223">
        <v>23.100000000000001</v>
      </c>
      <c r="I201" s="224"/>
      <c r="J201" s="225">
        <f>ROUND(I201*H201,2)</f>
        <v>0</v>
      </c>
      <c r="K201" s="221" t="s">
        <v>143</v>
      </c>
      <c r="L201" s="45"/>
      <c r="M201" s="226" t="s">
        <v>1</v>
      </c>
      <c r="N201" s="227" t="s">
        <v>44</v>
      </c>
      <c r="O201" s="92"/>
      <c r="P201" s="228">
        <f>O201*H201</f>
        <v>0</v>
      </c>
      <c r="Q201" s="228">
        <v>0.00022049999999999999</v>
      </c>
      <c r="R201" s="228">
        <f>Q201*H201</f>
        <v>0.0050935500000000005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144</v>
      </c>
      <c r="AT201" s="230" t="s">
        <v>139</v>
      </c>
      <c r="AU201" s="230" t="s">
        <v>88</v>
      </c>
      <c r="AY201" s="18" t="s">
        <v>137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21</v>
      </c>
      <c r="BK201" s="231">
        <f>ROUND(I201*H201,2)</f>
        <v>0</v>
      </c>
      <c r="BL201" s="18" t="s">
        <v>144</v>
      </c>
      <c r="BM201" s="230" t="s">
        <v>1199</v>
      </c>
    </row>
    <row r="202" s="2" customFormat="1">
      <c r="A202" s="39"/>
      <c r="B202" s="40"/>
      <c r="C202" s="41"/>
      <c r="D202" s="232" t="s">
        <v>146</v>
      </c>
      <c r="E202" s="41"/>
      <c r="F202" s="233" t="s">
        <v>960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146</v>
      </c>
      <c r="AU202" s="18" t="s">
        <v>88</v>
      </c>
    </row>
    <row r="203" s="2" customFormat="1">
      <c r="A203" s="39"/>
      <c r="B203" s="40"/>
      <c r="C203" s="41"/>
      <c r="D203" s="237" t="s">
        <v>148</v>
      </c>
      <c r="E203" s="41"/>
      <c r="F203" s="238" t="s">
        <v>961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148</v>
      </c>
      <c r="AU203" s="18" t="s">
        <v>88</v>
      </c>
    </row>
    <row r="204" s="13" customFormat="1">
      <c r="A204" s="13"/>
      <c r="B204" s="239"/>
      <c r="C204" s="240"/>
      <c r="D204" s="232" t="s">
        <v>150</v>
      </c>
      <c r="E204" s="241" t="s">
        <v>1</v>
      </c>
      <c r="F204" s="242" t="s">
        <v>954</v>
      </c>
      <c r="G204" s="240"/>
      <c r="H204" s="241" t="s">
        <v>1</v>
      </c>
      <c r="I204" s="243"/>
      <c r="J204" s="240"/>
      <c r="K204" s="240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150</v>
      </c>
      <c r="AU204" s="248" t="s">
        <v>88</v>
      </c>
      <c r="AV204" s="13" t="s">
        <v>21</v>
      </c>
      <c r="AW204" s="13" t="s">
        <v>36</v>
      </c>
      <c r="AX204" s="13" t="s">
        <v>79</v>
      </c>
      <c r="AY204" s="248" t="s">
        <v>137</v>
      </c>
    </row>
    <row r="205" s="14" customFormat="1">
      <c r="A205" s="14"/>
      <c r="B205" s="249"/>
      <c r="C205" s="250"/>
      <c r="D205" s="232" t="s">
        <v>150</v>
      </c>
      <c r="E205" s="251" t="s">
        <v>1</v>
      </c>
      <c r="F205" s="252" t="s">
        <v>1198</v>
      </c>
      <c r="G205" s="250"/>
      <c r="H205" s="253">
        <v>23.100000000000001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150</v>
      </c>
      <c r="AU205" s="259" t="s">
        <v>88</v>
      </c>
      <c r="AV205" s="14" t="s">
        <v>88</v>
      </c>
      <c r="AW205" s="14" t="s">
        <v>36</v>
      </c>
      <c r="AX205" s="14" t="s">
        <v>21</v>
      </c>
      <c r="AY205" s="259" t="s">
        <v>137</v>
      </c>
    </row>
    <row r="206" s="2" customFormat="1" ht="21.75" customHeight="1">
      <c r="A206" s="39"/>
      <c r="B206" s="40"/>
      <c r="C206" s="219" t="s">
        <v>271</v>
      </c>
      <c r="D206" s="219" t="s">
        <v>139</v>
      </c>
      <c r="E206" s="220" t="s">
        <v>963</v>
      </c>
      <c r="F206" s="221" t="s">
        <v>964</v>
      </c>
      <c r="G206" s="222" t="s">
        <v>212</v>
      </c>
      <c r="H206" s="223">
        <v>23.100000000000001</v>
      </c>
      <c r="I206" s="224"/>
      <c r="J206" s="225">
        <f>ROUND(I206*H206,2)</f>
        <v>0</v>
      </c>
      <c r="K206" s="221" t="s">
        <v>143</v>
      </c>
      <c r="L206" s="45"/>
      <c r="M206" s="226" t="s">
        <v>1</v>
      </c>
      <c r="N206" s="227" t="s">
        <v>44</v>
      </c>
      <c r="O206" s="92"/>
      <c r="P206" s="228">
        <f>O206*H206</f>
        <v>0</v>
      </c>
      <c r="Q206" s="228">
        <v>1.995E-06</v>
      </c>
      <c r="R206" s="228">
        <f>Q206*H206</f>
        <v>4.6084500000000002E-05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144</v>
      </c>
      <c r="AT206" s="230" t="s">
        <v>139</v>
      </c>
      <c r="AU206" s="230" t="s">
        <v>88</v>
      </c>
      <c r="AY206" s="18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21</v>
      </c>
      <c r="BK206" s="231">
        <f>ROUND(I206*H206,2)</f>
        <v>0</v>
      </c>
      <c r="BL206" s="18" t="s">
        <v>144</v>
      </c>
      <c r="BM206" s="230" t="s">
        <v>1200</v>
      </c>
    </row>
    <row r="207" s="2" customFormat="1">
      <c r="A207" s="39"/>
      <c r="B207" s="40"/>
      <c r="C207" s="41"/>
      <c r="D207" s="232" t="s">
        <v>146</v>
      </c>
      <c r="E207" s="41"/>
      <c r="F207" s="233" t="s">
        <v>966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146</v>
      </c>
      <c r="AU207" s="18" t="s">
        <v>88</v>
      </c>
    </row>
    <row r="208" s="2" customFormat="1">
      <c r="A208" s="39"/>
      <c r="B208" s="40"/>
      <c r="C208" s="41"/>
      <c r="D208" s="237" t="s">
        <v>148</v>
      </c>
      <c r="E208" s="41"/>
      <c r="F208" s="238" t="s">
        <v>967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148</v>
      </c>
      <c r="AU208" s="18" t="s">
        <v>88</v>
      </c>
    </row>
    <row r="209" s="13" customFormat="1">
      <c r="A209" s="13"/>
      <c r="B209" s="239"/>
      <c r="C209" s="240"/>
      <c r="D209" s="232" t="s">
        <v>150</v>
      </c>
      <c r="E209" s="241" t="s">
        <v>1</v>
      </c>
      <c r="F209" s="242" t="s">
        <v>954</v>
      </c>
      <c r="G209" s="240"/>
      <c r="H209" s="241" t="s">
        <v>1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150</v>
      </c>
      <c r="AU209" s="248" t="s">
        <v>88</v>
      </c>
      <c r="AV209" s="13" t="s">
        <v>21</v>
      </c>
      <c r="AW209" s="13" t="s">
        <v>36</v>
      </c>
      <c r="AX209" s="13" t="s">
        <v>79</v>
      </c>
      <c r="AY209" s="248" t="s">
        <v>137</v>
      </c>
    </row>
    <row r="210" s="14" customFormat="1">
      <c r="A210" s="14"/>
      <c r="B210" s="249"/>
      <c r="C210" s="250"/>
      <c r="D210" s="232" t="s">
        <v>150</v>
      </c>
      <c r="E210" s="251" t="s">
        <v>1</v>
      </c>
      <c r="F210" s="252" t="s">
        <v>1198</v>
      </c>
      <c r="G210" s="250"/>
      <c r="H210" s="253">
        <v>23.100000000000001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150</v>
      </c>
      <c r="AU210" s="259" t="s">
        <v>88</v>
      </c>
      <c r="AV210" s="14" t="s">
        <v>88</v>
      </c>
      <c r="AW210" s="14" t="s">
        <v>36</v>
      </c>
      <c r="AX210" s="14" t="s">
        <v>21</v>
      </c>
      <c r="AY210" s="259" t="s">
        <v>137</v>
      </c>
    </row>
    <row r="211" s="12" customFormat="1" ht="22.8" customHeight="1">
      <c r="A211" s="12"/>
      <c r="B211" s="203"/>
      <c r="C211" s="204"/>
      <c r="D211" s="205" t="s">
        <v>78</v>
      </c>
      <c r="E211" s="217" t="s">
        <v>1096</v>
      </c>
      <c r="F211" s="217" t="s">
        <v>1097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SUM(P212:P222)</f>
        <v>0</v>
      </c>
      <c r="Q211" s="211"/>
      <c r="R211" s="212">
        <f>SUM(R212:R222)</f>
        <v>0</v>
      </c>
      <c r="S211" s="211"/>
      <c r="T211" s="213">
        <f>SUM(T212:T222)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21</v>
      </c>
      <c r="AT211" s="215" t="s">
        <v>78</v>
      </c>
      <c r="AU211" s="215" t="s">
        <v>21</v>
      </c>
      <c r="AY211" s="214" t="s">
        <v>137</v>
      </c>
      <c r="BK211" s="216">
        <f>SUM(BK212:BK222)</f>
        <v>0</v>
      </c>
    </row>
    <row r="212" s="2" customFormat="1" ht="21.75" customHeight="1">
      <c r="A212" s="39"/>
      <c r="B212" s="40"/>
      <c r="C212" s="219" t="s">
        <v>279</v>
      </c>
      <c r="D212" s="219" t="s">
        <v>139</v>
      </c>
      <c r="E212" s="220" t="s">
        <v>1099</v>
      </c>
      <c r="F212" s="221" t="s">
        <v>1100</v>
      </c>
      <c r="G212" s="222" t="s">
        <v>323</v>
      </c>
      <c r="H212" s="223">
        <v>1669.9400000000001</v>
      </c>
      <c r="I212" s="224"/>
      <c r="J212" s="225">
        <f>ROUND(I212*H212,2)</f>
        <v>0</v>
      </c>
      <c r="K212" s="221" t="s">
        <v>1101</v>
      </c>
      <c r="L212" s="45"/>
      <c r="M212" s="226" t="s">
        <v>1</v>
      </c>
      <c r="N212" s="227" t="s">
        <v>44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144</v>
      </c>
      <c r="AT212" s="230" t="s">
        <v>139</v>
      </c>
      <c r="AU212" s="230" t="s">
        <v>88</v>
      </c>
      <c r="AY212" s="18" t="s">
        <v>137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21</v>
      </c>
      <c r="BK212" s="231">
        <f>ROUND(I212*H212,2)</f>
        <v>0</v>
      </c>
      <c r="BL212" s="18" t="s">
        <v>144</v>
      </c>
      <c r="BM212" s="230" t="s">
        <v>1201</v>
      </c>
    </row>
    <row r="213" s="2" customFormat="1">
      <c r="A213" s="39"/>
      <c r="B213" s="40"/>
      <c r="C213" s="41"/>
      <c r="D213" s="232" t="s">
        <v>146</v>
      </c>
      <c r="E213" s="41"/>
      <c r="F213" s="233" t="s">
        <v>1103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146</v>
      </c>
      <c r="AU213" s="18" t="s">
        <v>88</v>
      </c>
    </row>
    <row r="214" s="2" customFormat="1">
      <c r="A214" s="39"/>
      <c r="B214" s="40"/>
      <c r="C214" s="41"/>
      <c r="D214" s="237" t="s">
        <v>148</v>
      </c>
      <c r="E214" s="41"/>
      <c r="F214" s="238" t="s">
        <v>1104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148</v>
      </c>
      <c r="AU214" s="18" t="s">
        <v>88</v>
      </c>
    </row>
    <row r="215" s="2" customFormat="1" ht="24.15" customHeight="1">
      <c r="A215" s="39"/>
      <c r="B215" s="40"/>
      <c r="C215" s="219" t="s">
        <v>287</v>
      </c>
      <c r="D215" s="219" t="s">
        <v>139</v>
      </c>
      <c r="E215" s="220" t="s">
        <v>1106</v>
      </c>
      <c r="F215" s="221" t="s">
        <v>1107</v>
      </c>
      <c r="G215" s="222" t="s">
        <v>323</v>
      </c>
      <c r="H215" s="223">
        <v>1669.9400000000001</v>
      </c>
      <c r="I215" s="224"/>
      <c r="J215" s="225">
        <f>ROUND(I215*H215,2)</f>
        <v>0</v>
      </c>
      <c r="K215" s="221" t="s">
        <v>1</v>
      </c>
      <c r="L215" s="45"/>
      <c r="M215" s="226" t="s">
        <v>1</v>
      </c>
      <c r="N215" s="227" t="s">
        <v>44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144</v>
      </c>
      <c r="AT215" s="230" t="s">
        <v>139</v>
      </c>
      <c r="AU215" s="230" t="s">
        <v>88</v>
      </c>
      <c r="AY215" s="18" t="s">
        <v>137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21</v>
      </c>
      <c r="BK215" s="231">
        <f>ROUND(I215*H215,2)</f>
        <v>0</v>
      </c>
      <c r="BL215" s="18" t="s">
        <v>144</v>
      </c>
      <c r="BM215" s="230" t="s">
        <v>1202</v>
      </c>
    </row>
    <row r="216" s="2" customFormat="1">
      <c r="A216" s="39"/>
      <c r="B216" s="40"/>
      <c r="C216" s="41"/>
      <c r="D216" s="232" t="s">
        <v>146</v>
      </c>
      <c r="E216" s="41"/>
      <c r="F216" s="233" t="s">
        <v>1109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146</v>
      </c>
      <c r="AU216" s="18" t="s">
        <v>88</v>
      </c>
    </row>
    <row r="217" s="2" customFormat="1" ht="44.25" customHeight="1">
      <c r="A217" s="39"/>
      <c r="B217" s="40"/>
      <c r="C217" s="219" t="s">
        <v>294</v>
      </c>
      <c r="D217" s="219" t="s">
        <v>139</v>
      </c>
      <c r="E217" s="220" t="s">
        <v>1117</v>
      </c>
      <c r="F217" s="221" t="s">
        <v>337</v>
      </c>
      <c r="G217" s="222" t="s">
        <v>323</v>
      </c>
      <c r="H217" s="223">
        <v>1226.944</v>
      </c>
      <c r="I217" s="224"/>
      <c r="J217" s="225">
        <f>ROUND(I217*H217,2)</f>
        <v>0</v>
      </c>
      <c r="K217" s="221" t="s">
        <v>1101</v>
      </c>
      <c r="L217" s="45"/>
      <c r="M217" s="226" t="s">
        <v>1</v>
      </c>
      <c r="N217" s="227" t="s">
        <v>44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144</v>
      </c>
      <c r="AT217" s="230" t="s">
        <v>139</v>
      </c>
      <c r="AU217" s="230" t="s">
        <v>88</v>
      </c>
      <c r="AY217" s="18" t="s">
        <v>137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21</v>
      </c>
      <c r="BK217" s="231">
        <f>ROUND(I217*H217,2)</f>
        <v>0</v>
      </c>
      <c r="BL217" s="18" t="s">
        <v>144</v>
      </c>
      <c r="BM217" s="230" t="s">
        <v>1203</v>
      </c>
    </row>
    <row r="218" s="2" customFormat="1">
      <c r="A218" s="39"/>
      <c r="B218" s="40"/>
      <c r="C218" s="41"/>
      <c r="D218" s="232" t="s">
        <v>146</v>
      </c>
      <c r="E218" s="41"/>
      <c r="F218" s="233" t="s">
        <v>337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146</v>
      </c>
      <c r="AU218" s="18" t="s">
        <v>88</v>
      </c>
    </row>
    <row r="219" s="2" customFormat="1">
      <c r="A219" s="39"/>
      <c r="B219" s="40"/>
      <c r="C219" s="41"/>
      <c r="D219" s="237" t="s">
        <v>148</v>
      </c>
      <c r="E219" s="41"/>
      <c r="F219" s="238" t="s">
        <v>1119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148</v>
      </c>
      <c r="AU219" s="18" t="s">
        <v>88</v>
      </c>
    </row>
    <row r="220" s="2" customFormat="1" ht="44.25" customHeight="1">
      <c r="A220" s="39"/>
      <c r="B220" s="40"/>
      <c r="C220" s="219" t="s">
        <v>7</v>
      </c>
      <c r="D220" s="219" t="s">
        <v>139</v>
      </c>
      <c r="E220" s="220" t="s">
        <v>1127</v>
      </c>
      <c r="F220" s="221" t="s">
        <v>1128</v>
      </c>
      <c r="G220" s="222" t="s">
        <v>323</v>
      </c>
      <c r="H220" s="223">
        <v>442.99599999999998</v>
      </c>
      <c r="I220" s="224"/>
      <c r="J220" s="225">
        <f>ROUND(I220*H220,2)</f>
        <v>0</v>
      </c>
      <c r="K220" s="221" t="s">
        <v>1101</v>
      </c>
      <c r="L220" s="45"/>
      <c r="M220" s="226" t="s">
        <v>1</v>
      </c>
      <c r="N220" s="227" t="s">
        <v>44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144</v>
      </c>
      <c r="AT220" s="230" t="s">
        <v>139</v>
      </c>
      <c r="AU220" s="230" t="s">
        <v>88</v>
      </c>
      <c r="AY220" s="18" t="s">
        <v>137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21</v>
      </c>
      <c r="BK220" s="231">
        <f>ROUND(I220*H220,2)</f>
        <v>0</v>
      </c>
      <c r="BL220" s="18" t="s">
        <v>144</v>
      </c>
      <c r="BM220" s="230" t="s">
        <v>1204</v>
      </c>
    </row>
    <row r="221" s="2" customFormat="1">
      <c r="A221" s="39"/>
      <c r="B221" s="40"/>
      <c r="C221" s="41"/>
      <c r="D221" s="232" t="s">
        <v>146</v>
      </c>
      <c r="E221" s="41"/>
      <c r="F221" s="233" t="s">
        <v>1128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146</v>
      </c>
      <c r="AU221" s="18" t="s">
        <v>88</v>
      </c>
    </row>
    <row r="222" s="2" customFormat="1">
      <c r="A222" s="39"/>
      <c r="B222" s="40"/>
      <c r="C222" s="41"/>
      <c r="D222" s="237" t="s">
        <v>148</v>
      </c>
      <c r="E222" s="41"/>
      <c r="F222" s="238" t="s">
        <v>1130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148</v>
      </c>
      <c r="AU222" s="18" t="s">
        <v>88</v>
      </c>
    </row>
    <row r="223" s="12" customFormat="1" ht="22.8" customHeight="1">
      <c r="A223" s="12"/>
      <c r="B223" s="203"/>
      <c r="C223" s="204"/>
      <c r="D223" s="205" t="s">
        <v>78</v>
      </c>
      <c r="E223" s="217" t="s">
        <v>1131</v>
      </c>
      <c r="F223" s="217" t="s">
        <v>1132</v>
      </c>
      <c r="G223" s="204"/>
      <c r="H223" s="204"/>
      <c r="I223" s="207"/>
      <c r="J223" s="218">
        <f>BK223</f>
        <v>0</v>
      </c>
      <c r="K223" s="204"/>
      <c r="L223" s="209"/>
      <c r="M223" s="210"/>
      <c r="N223" s="211"/>
      <c r="O223" s="211"/>
      <c r="P223" s="212">
        <f>SUM(P224:P226)</f>
        <v>0</v>
      </c>
      <c r="Q223" s="211"/>
      <c r="R223" s="212">
        <f>SUM(R224:R226)</f>
        <v>0</v>
      </c>
      <c r="S223" s="211"/>
      <c r="T223" s="213">
        <f>SUM(T224:T226)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4" t="s">
        <v>21</v>
      </c>
      <c r="AT223" s="215" t="s">
        <v>78</v>
      </c>
      <c r="AU223" s="215" t="s">
        <v>21</v>
      </c>
      <c r="AY223" s="214" t="s">
        <v>137</v>
      </c>
      <c r="BK223" s="216">
        <f>SUM(BK224:BK226)</f>
        <v>0</v>
      </c>
    </row>
    <row r="224" s="2" customFormat="1" ht="33" customHeight="1">
      <c r="A224" s="39"/>
      <c r="B224" s="40"/>
      <c r="C224" s="219" t="s">
        <v>311</v>
      </c>
      <c r="D224" s="219" t="s">
        <v>139</v>
      </c>
      <c r="E224" s="220" t="s">
        <v>1134</v>
      </c>
      <c r="F224" s="221" t="s">
        <v>1135</v>
      </c>
      <c r="G224" s="222" t="s">
        <v>323</v>
      </c>
      <c r="H224" s="223">
        <v>1.8600000000000001</v>
      </c>
      <c r="I224" s="224"/>
      <c r="J224" s="225">
        <f>ROUND(I224*H224,2)</f>
        <v>0</v>
      </c>
      <c r="K224" s="221" t="s">
        <v>143</v>
      </c>
      <c r="L224" s="45"/>
      <c r="M224" s="226" t="s">
        <v>1</v>
      </c>
      <c r="N224" s="227" t="s">
        <v>44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144</v>
      </c>
      <c r="AT224" s="230" t="s">
        <v>139</v>
      </c>
      <c r="AU224" s="230" t="s">
        <v>88</v>
      </c>
      <c r="AY224" s="18" t="s">
        <v>137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21</v>
      </c>
      <c r="BK224" s="231">
        <f>ROUND(I224*H224,2)</f>
        <v>0</v>
      </c>
      <c r="BL224" s="18" t="s">
        <v>144</v>
      </c>
      <c r="BM224" s="230" t="s">
        <v>1205</v>
      </c>
    </row>
    <row r="225" s="2" customFormat="1">
      <c r="A225" s="39"/>
      <c r="B225" s="40"/>
      <c r="C225" s="41"/>
      <c r="D225" s="232" t="s">
        <v>146</v>
      </c>
      <c r="E225" s="41"/>
      <c r="F225" s="233" t="s">
        <v>1137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88</v>
      </c>
    </row>
    <row r="226" s="2" customFormat="1">
      <c r="A226" s="39"/>
      <c r="B226" s="40"/>
      <c r="C226" s="41"/>
      <c r="D226" s="237" t="s">
        <v>148</v>
      </c>
      <c r="E226" s="41"/>
      <c r="F226" s="238" t="s">
        <v>1138</v>
      </c>
      <c r="G226" s="41"/>
      <c r="H226" s="41"/>
      <c r="I226" s="234"/>
      <c r="J226" s="41"/>
      <c r="K226" s="41"/>
      <c r="L226" s="45"/>
      <c r="M226" s="293"/>
      <c r="N226" s="294"/>
      <c r="O226" s="295"/>
      <c r="P226" s="295"/>
      <c r="Q226" s="295"/>
      <c r="R226" s="295"/>
      <c r="S226" s="295"/>
      <c r="T226" s="29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148</v>
      </c>
      <c r="AU226" s="18" t="s">
        <v>88</v>
      </c>
    </row>
    <row r="227" s="2" customFormat="1" ht="6.96" customHeight="1">
      <c r="A227" s="39"/>
      <c r="B227" s="67"/>
      <c r="C227" s="68"/>
      <c r="D227" s="68"/>
      <c r="E227" s="68"/>
      <c r="F227" s="68"/>
      <c r="G227" s="68"/>
      <c r="H227" s="68"/>
      <c r="I227" s="68"/>
      <c r="J227" s="68"/>
      <c r="K227" s="68"/>
      <c r="L227" s="45"/>
      <c r="M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</row>
  </sheetData>
  <sheetProtection sheet="1" autoFilter="0" formatColumns="0" formatRows="0" objects="1" scenarios="1" spinCount="100000" saltValue="ov1ANIbH64HeO9TLIGiXWK7gE8XjgpsHkm38deR7EcDhPznImtOjcfiUUA14wkvpri2CsDtAPU6wv4QlDznq4g==" hashValue="sVy7KXVRhu8HSsHWDJWjlZALU3t2U9JQLsAtw6FBn5uwPvdKw29WWxEE6QE2+3LNGGLeYxzsU6GUpDeoII+fsQ==" algorithmName="SHA-512" password="CA9C"/>
  <autoFilter ref="C121:K22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3_02/113106221"/>
    <hyperlink ref="F132" r:id="rId2" display="https://podminky.urs.cz/item/CS_URS_2023_02/113107164"/>
    <hyperlink ref="F137" r:id="rId3" display="https://podminky.urs.cz/item/CS_URS_2023_02/113107224"/>
    <hyperlink ref="F142" r:id="rId4" display="https://podminky.urs.cz/item/CS_URS_2023_02/113107242"/>
    <hyperlink ref="F147" r:id="rId5" display="https://podminky.urs.cz/item/CS_URS_2023_02/181951112"/>
    <hyperlink ref="F153" r:id="rId6" display="https://podminky.urs.cz/item/CS_URS_2023_02/564851111"/>
    <hyperlink ref="F158" r:id="rId7" display="https://podminky.urs.cz/item/CS_URS_2023_02/565165112"/>
    <hyperlink ref="F162" r:id="rId8" display="https://podminky.urs.cz/item/CS_URS_2023_02/573191111"/>
    <hyperlink ref="F166" r:id="rId9" display="https://podminky.urs.cz/item/CS_URS_2023_02/573231106"/>
    <hyperlink ref="F170" r:id="rId10" display="https://podminky.urs.cz/item/CS_URS_2023_02/577144111"/>
    <hyperlink ref="F176" r:id="rId11" display="https://podminky.urs.cz/item/CS_URS_2023_02/577155112"/>
    <hyperlink ref="F181" r:id="rId12" display="https://podminky.urs.cz/item/CS_URS_2023_02/915131111"/>
    <hyperlink ref="F186" r:id="rId13" display="https://podminky.urs.cz/item/CS_URS_2023_02/915231111"/>
    <hyperlink ref="F192" r:id="rId14" display="https://podminky.urs.cz/item/CS_URS_2023_02/915621111"/>
    <hyperlink ref="F198" r:id="rId15" display="https://podminky.urs.cz/item/CS_URS_2023_02/919112212"/>
    <hyperlink ref="F203" r:id="rId16" display="https://podminky.urs.cz/item/CS_URS_2023_02/919121212"/>
    <hyperlink ref="F208" r:id="rId17" display="https://podminky.urs.cz/item/CS_URS_2023_02/919735113"/>
    <hyperlink ref="F214" r:id="rId18" display="https://podminky.urs.cz/item/CS_URS_2023_01/997221551.1"/>
    <hyperlink ref="F219" r:id="rId19" display="https://podminky.urs.cz/item/CS_URS_2023_01/997221873"/>
    <hyperlink ref="F222" r:id="rId20" display="https://podminky.urs.cz/item/CS_URS_2023_01/997221875"/>
    <hyperlink ref="F226" r:id="rId21" display="https://podminky.urs.cz/item/CS_URS_2023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Dolní Bousov - rekonstrukce náměstí T. G. Masaryka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1207</v>
      </c>
      <c r="G12" s="39"/>
      <c r="H12" s="39"/>
      <c r="I12" s="141" t="s">
        <v>24</v>
      </c>
      <c r="J12" s="145" t="str">
        <f>'Rekapitulace stavby'!AN8</f>
        <v>11. 8. 2025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28</v>
      </c>
      <c r="E14" s="39"/>
      <c r="F14" s="39"/>
      <c r="G14" s="39"/>
      <c r="H14" s="39"/>
      <c r="I14" s="141" t="s">
        <v>29</v>
      </c>
      <c r="J14" s="144" t="s">
        <v>1208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1209</v>
      </c>
      <c r="F15" s="39"/>
      <c r="G15" s="39"/>
      <c r="H15" s="39"/>
      <c r="I15" s="141" t="s">
        <v>31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32</v>
      </c>
      <c r="E17" s="39"/>
      <c r="F17" s="39"/>
      <c r="G17" s="39"/>
      <c r="H17" s="39"/>
      <c r="I17" s="141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34</v>
      </c>
      <c r="E20" s="39"/>
      <c r="F20" s="39"/>
      <c r="G20" s="39"/>
      <c r="H20" s="39"/>
      <c r="I20" s="141" t="s">
        <v>29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1210</v>
      </c>
      <c r="F21" s="39"/>
      <c r="G21" s="39"/>
      <c r="H21" s="39"/>
      <c r="I21" s="141" t="s">
        <v>31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29</v>
      </c>
      <c r="J23" s="144" t="s">
        <v>1211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1212</v>
      </c>
      <c r="F24" s="39"/>
      <c r="G24" s="39"/>
      <c r="H24" s="39"/>
      <c r="I24" s="141" t="s">
        <v>31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ROUND((SUM(BE124:BE332)),  2)</f>
        <v>0</v>
      </c>
      <c r="G33" s="39"/>
      <c r="H33" s="39"/>
      <c r="I33" s="156">
        <v>0.20999999999999999</v>
      </c>
      <c r="J33" s="155">
        <f>ROUND(((SUM(BE124:BE332))*I33),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ROUND((SUM(BF124:BF332)),  2)</f>
        <v>0</v>
      </c>
      <c r="G34" s="39"/>
      <c r="H34" s="39"/>
      <c r="I34" s="156">
        <v>0.14999999999999999</v>
      </c>
      <c r="J34" s="155">
        <f>ROUND(((SUM(BF124:BF332))*I34),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ROUND((SUM(BG124:BG332)),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ROUND((SUM(BH124:BH332)),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ROUND((SUM(BI124:BI332)),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Dolní Bousov - rekonstrukce náměstí T. G. Masaryka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401 - Veřejného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DOLNÍ BOUSOV</v>
      </c>
      <c r="G89" s="41"/>
      <c r="H89" s="41"/>
      <c r="I89" s="33" t="s">
        <v>24</v>
      </c>
      <c r="J89" s="80" t="str">
        <f>IF(J12="","",J12)</f>
        <v>11. 8. 2025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E15</f>
        <v>Město Dolní Bousov</v>
      </c>
      <c r="G91" s="41"/>
      <c r="H91" s="41"/>
      <c r="I91" s="33" t="s">
        <v>34</v>
      </c>
      <c r="J91" s="37" t="str">
        <f>E21</f>
        <v>Jiří PELANT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Jiří PELANT - ProReM-elektro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1213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1214</v>
      </c>
      <c r="E99" s="189"/>
      <c r="F99" s="189"/>
      <c r="G99" s="189"/>
      <c r="H99" s="189"/>
      <c r="I99" s="189"/>
      <c r="J99" s="190">
        <f>J132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1215</v>
      </c>
      <c r="E100" s="183"/>
      <c r="F100" s="183"/>
      <c r="G100" s="183"/>
      <c r="H100" s="183"/>
      <c r="I100" s="183"/>
      <c r="J100" s="184">
        <f>J147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1216</v>
      </c>
      <c r="E101" s="189"/>
      <c r="F101" s="189"/>
      <c r="G101" s="189"/>
      <c r="H101" s="189"/>
      <c r="I101" s="189"/>
      <c r="J101" s="190">
        <f>J148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1217</v>
      </c>
      <c r="E102" s="189"/>
      <c r="F102" s="189"/>
      <c r="G102" s="189"/>
      <c r="H102" s="189"/>
      <c r="I102" s="189"/>
      <c r="J102" s="190">
        <f>J254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1218</v>
      </c>
      <c r="E103" s="189"/>
      <c r="F103" s="189"/>
      <c r="G103" s="189"/>
      <c r="H103" s="189"/>
      <c r="I103" s="189"/>
      <c r="J103" s="190">
        <f>J319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1219</v>
      </c>
      <c r="E104" s="183"/>
      <c r="F104" s="183"/>
      <c r="G104" s="183"/>
      <c r="H104" s="183"/>
      <c r="I104" s="183"/>
      <c r="J104" s="184">
        <f>J326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122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Dolní Bousov - rekonstrukce náměstí T. G. Masaryka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102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401 - Veřejného osvětlení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F12</f>
        <v>DOLNÍ BOUSOV</v>
      </c>
      <c r="G118" s="41"/>
      <c r="H118" s="41"/>
      <c r="I118" s="33" t="s">
        <v>24</v>
      </c>
      <c r="J118" s="80" t="str">
        <f>IF(J12="","",J12)</f>
        <v>11. 8. 2025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E15</f>
        <v>Město Dolní Bousov</v>
      </c>
      <c r="G120" s="41"/>
      <c r="H120" s="41"/>
      <c r="I120" s="33" t="s">
        <v>34</v>
      </c>
      <c r="J120" s="37" t="str">
        <f>E21</f>
        <v>Jiří PELANT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32</v>
      </c>
      <c r="D121" s="41"/>
      <c r="E121" s="41"/>
      <c r="F121" s="28" t="str">
        <f>IF(E18="","",E18)</f>
        <v>Vyplň údaj</v>
      </c>
      <c r="G121" s="41"/>
      <c r="H121" s="41"/>
      <c r="I121" s="33" t="s">
        <v>37</v>
      </c>
      <c r="J121" s="37" t="str">
        <f>E24</f>
        <v>Jiří PELANT - ProReM-elektro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123</v>
      </c>
      <c r="D123" s="195" t="s">
        <v>64</v>
      </c>
      <c r="E123" s="195" t="s">
        <v>60</v>
      </c>
      <c r="F123" s="195" t="s">
        <v>61</v>
      </c>
      <c r="G123" s="195" t="s">
        <v>124</v>
      </c>
      <c r="H123" s="195" t="s">
        <v>125</v>
      </c>
      <c r="I123" s="195" t="s">
        <v>126</v>
      </c>
      <c r="J123" s="195" t="s">
        <v>106</v>
      </c>
      <c r="K123" s="196" t="s">
        <v>127</v>
      </c>
      <c r="L123" s="197"/>
      <c r="M123" s="101" t="s">
        <v>1</v>
      </c>
      <c r="N123" s="102" t="s">
        <v>43</v>
      </c>
      <c r="O123" s="102" t="s">
        <v>128</v>
      </c>
      <c r="P123" s="102" t="s">
        <v>129</v>
      </c>
      <c r="Q123" s="102" t="s">
        <v>130</v>
      </c>
      <c r="R123" s="102" t="s">
        <v>131</v>
      </c>
      <c r="S123" s="102" t="s">
        <v>132</v>
      </c>
      <c r="T123" s="103" t="s">
        <v>133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134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P125+P147+P326</f>
        <v>0</v>
      </c>
      <c r="Q124" s="105"/>
      <c r="R124" s="200">
        <f>R125+R147+R326</f>
        <v>2.534843</v>
      </c>
      <c r="S124" s="105"/>
      <c r="T124" s="201">
        <f>T125+T147+T326</f>
        <v>12.76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78</v>
      </c>
      <c r="AU124" s="18" t="s">
        <v>108</v>
      </c>
      <c r="BK124" s="202">
        <f>BK125+BK147+BK326</f>
        <v>0</v>
      </c>
    </row>
    <row r="125" s="12" customFormat="1" ht="25.92" customHeight="1">
      <c r="A125" s="12"/>
      <c r="B125" s="203"/>
      <c r="C125" s="204"/>
      <c r="D125" s="205" t="s">
        <v>78</v>
      </c>
      <c r="E125" s="206" t="s">
        <v>1139</v>
      </c>
      <c r="F125" s="206" t="s">
        <v>1140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P126+P132</f>
        <v>0</v>
      </c>
      <c r="Q125" s="211"/>
      <c r="R125" s="212">
        <f>R126+R132</f>
        <v>0</v>
      </c>
      <c r="S125" s="211"/>
      <c r="T125" s="213">
        <f>T126+T132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88</v>
      </c>
      <c r="AT125" s="215" t="s">
        <v>78</v>
      </c>
      <c r="AU125" s="215" t="s">
        <v>79</v>
      </c>
      <c r="AY125" s="214" t="s">
        <v>137</v>
      </c>
      <c r="BK125" s="216">
        <f>BK126+BK132</f>
        <v>0</v>
      </c>
    </row>
    <row r="126" s="12" customFormat="1" ht="22.8" customHeight="1">
      <c r="A126" s="12"/>
      <c r="B126" s="203"/>
      <c r="C126" s="204"/>
      <c r="D126" s="205" t="s">
        <v>78</v>
      </c>
      <c r="E126" s="217" t="s">
        <v>1220</v>
      </c>
      <c r="F126" s="217" t="s">
        <v>1221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SUM(P127:P131)</f>
        <v>0</v>
      </c>
      <c r="Q126" s="211"/>
      <c r="R126" s="212">
        <f>SUM(R127:R131)</f>
        <v>0</v>
      </c>
      <c r="S126" s="211"/>
      <c r="T126" s="213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88</v>
      </c>
      <c r="AT126" s="215" t="s">
        <v>78</v>
      </c>
      <c r="AU126" s="215" t="s">
        <v>21</v>
      </c>
      <c r="AY126" s="214" t="s">
        <v>137</v>
      </c>
      <c r="BK126" s="216">
        <f>SUM(BK127:BK131)</f>
        <v>0</v>
      </c>
    </row>
    <row r="127" s="2" customFormat="1" ht="16.5" customHeight="1">
      <c r="A127" s="39"/>
      <c r="B127" s="40"/>
      <c r="C127" s="219" t="s">
        <v>21</v>
      </c>
      <c r="D127" s="219" t="s">
        <v>139</v>
      </c>
      <c r="E127" s="220" t="s">
        <v>1222</v>
      </c>
      <c r="F127" s="221" t="s">
        <v>1223</v>
      </c>
      <c r="G127" s="222" t="s">
        <v>1224</v>
      </c>
      <c r="H127" s="223">
        <v>11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44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263</v>
      </c>
      <c r="AT127" s="230" t="s">
        <v>139</v>
      </c>
      <c r="AU127" s="230" t="s">
        <v>88</v>
      </c>
      <c r="AY127" s="18" t="s">
        <v>137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21</v>
      </c>
      <c r="BK127" s="231">
        <f>ROUND(I127*H127,2)</f>
        <v>0</v>
      </c>
      <c r="BL127" s="18" t="s">
        <v>263</v>
      </c>
      <c r="BM127" s="230" t="s">
        <v>1225</v>
      </c>
    </row>
    <row r="128" s="2" customFormat="1">
      <c r="A128" s="39"/>
      <c r="B128" s="40"/>
      <c r="C128" s="41"/>
      <c r="D128" s="232" t="s">
        <v>146</v>
      </c>
      <c r="E128" s="41"/>
      <c r="F128" s="233" t="s">
        <v>1223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146</v>
      </c>
      <c r="AU128" s="18" t="s">
        <v>88</v>
      </c>
    </row>
    <row r="129" s="2" customFormat="1" ht="16.5" customHeight="1">
      <c r="A129" s="39"/>
      <c r="B129" s="40"/>
      <c r="C129" s="283" t="s">
        <v>88</v>
      </c>
      <c r="D129" s="283" t="s">
        <v>320</v>
      </c>
      <c r="E129" s="284" t="s">
        <v>1226</v>
      </c>
      <c r="F129" s="285" t="s">
        <v>1227</v>
      </c>
      <c r="G129" s="286" t="s">
        <v>1224</v>
      </c>
      <c r="H129" s="287">
        <v>11</v>
      </c>
      <c r="I129" s="288"/>
      <c r="J129" s="289">
        <f>ROUND(I129*H129,2)</f>
        <v>0</v>
      </c>
      <c r="K129" s="285" t="s">
        <v>1</v>
      </c>
      <c r="L129" s="290"/>
      <c r="M129" s="291" t="s">
        <v>1</v>
      </c>
      <c r="N129" s="292" t="s">
        <v>44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382</v>
      </c>
      <c r="AT129" s="230" t="s">
        <v>320</v>
      </c>
      <c r="AU129" s="230" t="s">
        <v>88</v>
      </c>
      <c r="AY129" s="18" t="s">
        <v>137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21</v>
      </c>
      <c r="BK129" s="231">
        <f>ROUND(I129*H129,2)</f>
        <v>0</v>
      </c>
      <c r="BL129" s="18" t="s">
        <v>263</v>
      </c>
      <c r="BM129" s="230" t="s">
        <v>1228</v>
      </c>
    </row>
    <row r="130" s="2" customFormat="1">
      <c r="A130" s="39"/>
      <c r="B130" s="40"/>
      <c r="C130" s="41"/>
      <c r="D130" s="232" t="s">
        <v>146</v>
      </c>
      <c r="E130" s="41"/>
      <c r="F130" s="233" t="s">
        <v>1227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88</v>
      </c>
    </row>
    <row r="131" s="2" customFormat="1">
      <c r="A131" s="39"/>
      <c r="B131" s="40"/>
      <c r="C131" s="41"/>
      <c r="D131" s="232" t="s">
        <v>292</v>
      </c>
      <c r="E131" s="41"/>
      <c r="F131" s="271" t="s">
        <v>1229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292</v>
      </c>
      <c r="AU131" s="18" t="s">
        <v>88</v>
      </c>
    </row>
    <row r="132" s="12" customFormat="1" ht="22.8" customHeight="1">
      <c r="A132" s="12"/>
      <c r="B132" s="203"/>
      <c r="C132" s="204"/>
      <c r="D132" s="205" t="s">
        <v>78</v>
      </c>
      <c r="E132" s="217" t="s">
        <v>1230</v>
      </c>
      <c r="F132" s="217" t="s">
        <v>1231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SUM(P133:P146)</f>
        <v>0</v>
      </c>
      <c r="Q132" s="211"/>
      <c r="R132" s="212">
        <f>SUM(R133:R146)</f>
        <v>0</v>
      </c>
      <c r="S132" s="211"/>
      <c r="T132" s="213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88</v>
      </c>
      <c r="AT132" s="215" t="s">
        <v>78</v>
      </c>
      <c r="AU132" s="215" t="s">
        <v>21</v>
      </c>
      <c r="AY132" s="214" t="s">
        <v>137</v>
      </c>
      <c r="BK132" s="216">
        <f>SUM(BK133:BK146)</f>
        <v>0</v>
      </c>
    </row>
    <row r="133" s="2" customFormat="1" ht="24.15" customHeight="1">
      <c r="A133" s="39"/>
      <c r="B133" s="40"/>
      <c r="C133" s="219" t="s">
        <v>159</v>
      </c>
      <c r="D133" s="219" t="s">
        <v>139</v>
      </c>
      <c r="E133" s="220" t="s">
        <v>1232</v>
      </c>
      <c r="F133" s="221" t="s">
        <v>1233</v>
      </c>
      <c r="G133" s="222" t="s">
        <v>212</v>
      </c>
      <c r="H133" s="223">
        <v>601.64999999999998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44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263</v>
      </c>
      <c r="AT133" s="230" t="s">
        <v>139</v>
      </c>
      <c r="AU133" s="230" t="s">
        <v>88</v>
      </c>
      <c r="AY133" s="18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21</v>
      </c>
      <c r="BK133" s="231">
        <f>ROUND(I133*H133,2)</f>
        <v>0</v>
      </c>
      <c r="BL133" s="18" t="s">
        <v>263</v>
      </c>
      <c r="BM133" s="230" t="s">
        <v>1234</v>
      </c>
    </row>
    <row r="134" s="2" customFormat="1">
      <c r="A134" s="39"/>
      <c r="B134" s="40"/>
      <c r="C134" s="41"/>
      <c r="D134" s="232" t="s">
        <v>146</v>
      </c>
      <c r="E134" s="41"/>
      <c r="F134" s="233" t="s">
        <v>1233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88</v>
      </c>
    </row>
    <row r="135" s="2" customFormat="1" ht="16.5" customHeight="1">
      <c r="A135" s="39"/>
      <c r="B135" s="40"/>
      <c r="C135" s="283" t="s">
        <v>144</v>
      </c>
      <c r="D135" s="283" t="s">
        <v>320</v>
      </c>
      <c r="E135" s="284" t="s">
        <v>1235</v>
      </c>
      <c r="F135" s="285" t="s">
        <v>1236</v>
      </c>
      <c r="G135" s="286" t="s">
        <v>212</v>
      </c>
      <c r="H135" s="287">
        <v>210</v>
      </c>
      <c r="I135" s="288"/>
      <c r="J135" s="289">
        <f>ROUND(I135*H135,2)</f>
        <v>0</v>
      </c>
      <c r="K135" s="285" t="s">
        <v>1</v>
      </c>
      <c r="L135" s="290"/>
      <c r="M135" s="291" t="s">
        <v>1</v>
      </c>
      <c r="N135" s="292" t="s">
        <v>44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382</v>
      </c>
      <c r="AT135" s="230" t="s">
        <v>320</v>
      </c>
      <c r="AU135" s="230" t="s">
        <v>88</v>
      </c>
      <c r="AY135" s="18" t="s">
        <v>137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21</v>
      </c>
      <c r="BK135" s="231">
        <f>ROUND(I135*H135,2)</f>
        <v>0</v>
      </c>
      <c r="BL135" s="18" t="s">
        <v>263</v>
      </c>
      <c r="BM135" s="230" t="s">
        <v>1237</v>
      </c>
    </row>
    <row r="136" s="2" customFormat="1">
      <c r="A136" s="39"/>
      <c r="B136" s="40"/>
      <c r="C136" s="41"/>
      <c r="D136" s="232" t="s">
        <v>146</v>
      </c>
      <c r="E136" s="41"/>
      <c r="F136" s="233" t="s">
        <v>1236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88</v>
      </c>
    </row>
    <row r="137" s="2" customFormat="1" ht="16.5" customHeight="1">
      <c r="A137" s="39"/>
      <c r="B137" s="40"/>
      <c r="C137" s="283" t="s">
        <v>172</v>
      </c>
      <c r="D137" s="283" t="s">
        <v>320</v>
      </c>
      <c r="E137" s="284" t="s">
        <v>1238</v>
      </c>
      <c r="F137" s="285" t="s">
        <v>1239</v>
      </c>
      <c r="G137" s="286" t="s">
        <v>212</v>
      </c>
      <c r="H137" s="287">
        <v>73.5</v>
      </c>
      <c r="I137" s="288"/>
      <c r="J137" s="289">
        <f>ROUND(I137*H137,2)</f>
        <v>0</v>
      </c>
      <c r="K137" s="285" t="s">
        <v>1</v>
      </c>
      <c r="L137" s="290"/>
      <c r="M137" s="291" t="s">
        <v>1</v>
      </c>
      <c r="N137" s="292" t="s">
        <v>44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382</v>
      </c>
      <c r="AT137" s="230" t="s">
        <v>320</v>
      </c>
      <c r="AU137" s="230" t="s">
        <v>88</v>
      </c>
      <c r="AY137" s="18" t="s">
        <v>137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21</v>
      </c>
      <c r="BK137" s="231">
        <f>ROUND(I137*H137,2)</f>
        <v>0</v>
      </c>
      <c r="BL137" s="18" t="s">
        <v>263</v>
      </c>
      <c r="BM137" s="230" t="s">
        <v>1240</v>
      </c>
    </row>
    <row r="138" s="2" customFormat="1">
      <c r="A138" s="39"/>
      <c r="B138" s="40"/>
      <c r="C138" s="41"/>
      <c r="D138" s="232" t="s">
        <v>146</v>
      </c>
      <c r="E138" s="41"/>
      <c r="F138" s="233" t="s">
        <v>1239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146</v>
      </c>
      <c r="AU138" s="18" t="s">
        <v>88</v>
      </c>
    </row>
    <row r="139" s="2" customFormat="1" ht="16.5" customHeight="1">
      <c r="A139" s="39"/>
      <c r="B139" s="40"/>
      <c r="C139" s="283" t="s">
        <v>180</v>
      </c>
      <c r="D139" s="283" t="s">
        <v>320</v>
      </c>
      <c r="E139" s="284" t="s">
        <v>1241</v>
      </c>
      <c r="F139" s="285" t="s">
        <v>1242</v>
      </c>
      <c r="G139" s="286" t="s">
        <v>212</v>
      </c>
      <c r="H139" s="287">
        <v>157.5</v>
      </c>
      <c r="I139" s="288"/>
      <c r="J139" s="289">
        <f>ROUND(I139*H139,2)</f>
        <v>0</v>
      </c>
      <c r="K139" s="285" t="s">
        <v>1</v>
      </c>
      <c r="L139" s="290"/>
      <c r="M139" s="291" t="s">
        <v>1</v>
      </c>
      <c r="N139" s="292" t="s">
        <v>44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382</v>
      </c>
      <c r="AT139" s="230" t="s">
        <v>320</v>
      </c>
      <c r="AU139" s="230" t="s">
        <v>88</v>
      </c>
      <c r="AY139" s="18" t="s">
        <v>137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21</v>
      </c>
      <c r="BK139" s="231">
        <f>ROUND(I139*H139,2)</f>
        <v>0</v>
      </c>
      <c r="BL139" s="18" t="s">
        <v>263</v>
      </c>
      <c r="BM139" s="230" t="s">
        <v>1243</v>
      </c>
    </row>
    <row r="140" s="2" customFormat="1">
      <c r="A140" s="39"/>
      <c r="B140" s="40"/>
      <c r="C140" s="41"/>
      <c r="D140" s="232" t="s">
        <v>146</v>
      </c>
      <c r="E140" s="41"/>
      <c r="F140" s="233" t="s">
        <v>1242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146</v>
      </c>
      <c r="AU140" s="18" t="s">
        <v>88</v>
      </c>
    </row>
    <row r="141" s="2" customFormat="1" ht="16.5" customHeight="1">
      <c r="A141" s="39"/>
      <c r="B141" s="40"/>
      <c r="C141" s="283" t="s">
        <v>188</v>
      </c>
      <c r="D141" s="283" t="s">
        <v>320</v>
      </c>
      <c r="E141" s="284" t="s">
        <v>1244</v>
      </c>
      <c r="F141" s="285" t="s">
        <v>1245</v>
      </c>
      <c r="G141" s="286" t="s">
        <v>212</v>
      </c>
      <c r="H141" s="287">
        <v>42</v>
      </c>
      <c r="I141" s="288"/>
      <c r="J141" s="289">
        <f>ROUND(I141*H141,2)</f>
        <v>0</v>
      </c>
      <c r="K141" s="285" t="s">
        <v>1</v>
      </c>
      <c r="L141" s="290"/>
      <c r="M141" s="291" t="s">
        <v>1</v>
      </c>
      <c r="N141" s="292" t="s">
        <v>44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382</v>
      </c>
      <c r="AT141" s="230" t="s">
        <v>320</v>
      </c>
      <c r="AU141" s="230" t="s">
        <v>88</v>
      </c>
      <c r="AY141" s="18" t="s">
        <v>137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21</v>
      </c>
      <c r="BK141" s="231">
        <f>ROUND(I141*H141,2)</f>
        <v>0</v>
      </c>
      <c r="BL141" s="18" t="s">
        <v>263</v>
      </c>
      <c r="BM141" s="230" t="s">
        <v>1246</v>
      </c>
    </row>
    <row r="142" s="2" customFormat="1">
      <c r="A142" s="39"/>
      <c r="B142" s="40"/>
      <c r="C142" s="41"/>
      <c r="D142" s="232" t="s">
        <v>146</v>
      </c>
      <c r="E142" s="41"/>
      <c r="F142" s="233" t="s">
        <v>1245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88</v>
      </c>
    </row>
    <row r="143" s="2" customFormat="1" ht="16.5" customHeight="1">
      <c r="A143" s="39"/>
      <c r="B143" s="40"/>
      <c r="C143" s="283" t="s">
        <v>195</v>
      </c>
      <c r="D143" s="283" t="s">
        <v>320</v>
      </c>
      <c r="E143" s="284" t="s">
        <v>1247</v>
      </c>
      <c r="F143" s="285" t="s">
        <v>1248</v>
      </c>
      <c r="G143" s="286" t="s">
        <v>212</v>
      </c>
      <c r="H143" s="287">
        <v>50.399999999999999</v>
      </c>
      <c r="I143" s="288"/>
      <c r="J143" s="289">
        <f>ROUND(I143*H143,2)</f>
        <v>0</v>
      </c>
      <c r="K143" s="285" t="s">
        <v>1</v>
      </c>
      <c r="L143" s="290"/>
      <c r="M143" s="291" t="s">
        <v>1</v>
      </c>
      <c r="N143" s="292" t="s">
        <v>44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382</v>
      </c>
      <c r="AT143" s="230" t="s">
        <v>320</v>
      </c>
      <c r="AU143" s="230" t="s">
        <v>88</v>
      </c>
      <c r="AY143" s="18" t="s">
        <v>137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21</v>
      </c>
      <c r="BK143" s="231">
        <f>ROUND(I143*H143,2)</f>
        <v>0</v>
      </c>
      <c r="BL143" s="18" t="s">
        <v>263</v>
      </c>
      <c r="BM143" s="230" t="s">
        <v>1249</v>
      </c>
    </row>
    <row r="144" s="2" customFormat="1">
      <c r="A144" s="39"/>
      <c r="B144" s="40"/>
      <c r="C144" s="41"/>
      <c r="D144" s="232" t="s">
        <v>146</v>
      </c>
      <c r="E144" s="41"/>
      <c r="F144" s="233" t="s">
        <v>1248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88</v>
      </c>
    </row>
    <row r="145" s="2" customFormat="1" ht="16.5" customHeight="1">
      <c r="A145" s="39"/>
      <c r="B145" s="40"/>
      <c r="C145" s="283" t="s">
        <v>203</v>
      </c>
      <c r="D145" s="283" t="s">
        <v>320</v>
      </c>
      <c r="E145" s="284" t="s">
        <v>1250</v>
      </c>
      <c r="F145" s="285" t="s">
        <v>1251</v>
      </c>
      <c r="G145" s="286" t="s">
        <v>212</v>
      </c>
      <c r="H145" s="287">
        <v>68.25</v>
      </c>
      <c r="I145" s="288"/>
      <c r="J145" s="289">
        <f>ROUND(I145*H145,2)</f>
        <v>0</v>
      </c>
      <c r="K145" s="285" t="s">
        <v>1</v>
      </c>
      <c r="L145" s="290"/>
      <c r="M145" s="291" t="s">
        <v>1</v>
      </c>
      <c r="N145" s="292" t="s">
        <v>44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382</v>
      </c>
      <c r="AT145" s="230" t="s">
        <v>320</v>
      </c>
      <c r="AU145" s="230" t="s">
        <v>88</v>
      </c>
      <c r="AY145" s="18" t="s">
        <v>137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21</v>
      </c>
      <c r="BK145" s="231">
        <f>ROUND(I145*H145,2)</f>
        <v>0</v>
      </c>
      <c r="BL145" s="18" t="s">
        <v>263</v>
      </c>
      <c r="BM145" s="230" t="s">
        <v>1252</v>
      </c>
    </row>
    <row r="146" s="2" customFormat="1">
      <c r="A146" s="39"/>
      <c r="B146" s="40"/>
      <c r="C146" s="41"/>
      <c r="D146" s="232" t="s">
        <v>146</v>
      </c>
      <c r="E146" s="41"/>
      <c r="F146" s="233" t="s">
        <v>1251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146</v>
      </c>
      <c r="AU146" s="18" t="s">
        <v>88</v>
      </c>
    </row>
    <row r="147" s="12" customFormat="1" ht="25.92" customHeight="1">
      <c r="A147" s="12"/>
      <c r="B147" s="203"/>
      <c r="C147" s="204"/>
      <c r="D147" s="205" t="s">
        <v>78</v>
      </c>
      <c r="E147" s="206" t="s">
        <v>320</v>
      </c>
      <c r="F147" s="206" t="s">
        <v>1253</v>
      </c>
      <c r="G147" s="204"/>
      <c r="H147" s="204"/>
      <c r="I147" s="207"/>
      <c r="J147" s="208">
        <f>BK147</f>
        <v>0</v>
      </c>
      <c r="K147" s="204"/>
      <c r="L147" s="209"/>
      <c r="M147" s="210"/>
      <c r="N147" s="211"/>
      <c r="O147" s="211"/>
      <c r="P147" s="212">
        <f>P148+P254+P319</f>
        <v>0</v>
      </c>
      <c r="Q147" s="211"/>
      <c r="R147" s="212">
        <f>R148+R254+R319</f>
        <v>2.534843</v>
      </c>
      <c r="S147" s="211"/>
      <c r="T147" s="213">
        <f>T148+T254+T319</f>
        <v>12.76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159</v>
      </c>
      <c r="AT147" s="215" t="s">
        <v>78</v>
      </c>
      <c r="AU147" s="215" t="s">
        <v>79</v>
      </c>
      <c r="AY147" s="214" t="s">
        <v>137</v>
      </c>
      <c r="BK147" s="216">
        <f>BK148+BK254+BK319</f>
        <v>0</v>
      </c>
    </row>
    <row r="148" s="12" customFormat="1" ht="22.8" customHeight="1">
      <c r="A148" s="12"/>
      <c r="B148" s="203"/>
      <c r="C148" s="204"/>
      <c r="D148" s="205" t="s">
        <v>78</v>
      </c>
      <c r="E148" s="217" t="s">
        <v>1254</v>
      </c>
      <c r="F148" s="217" t="s">
        <v>1255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SUM(P149:P253)</f>
        <v>0</v>
      </c>
      <c r="Q148" s="211"/>
      <c r="R148" s="212">
        <f>SUM(R149:R253)</f>
        <v>2.0615744999999999</v>
      </c>
      <c r="S148" s="211"/>
      <c r="T148" s="213">
        <f>SUM(T149:T253)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159</v>
      </c>
      <c r="AT148" s="215" t="s">
        <v>78</v>
      </c>
      <c r="AU148" s="215" t="s">
        <v>21</v>
      </c>
      <c r="AY148" s="214" t="s">
        <v>137</v>
      </c>
      <c r="BK148" s="216">
        <f>SUM(BK149:BK253)</f>
        <v>0</v>
      </c>
    </row>
    <row r="149" s="2" customFormat="1" ht="16.5" customHeight="1">
      <c r="A149" s="39"/>
      <c r="B149" s="40"/>
      <c r="C149" s="219" t="s">
        <v>26</v>
      </c>
      <c r="D149" s="219" t="s">
        <v>139</v>
      </c>
      <c r="E149" s="220" t="s">
        <v>1256</v>
      </c>
      <c r="F149" s="221" t="s">
        <v>1257</v>
      </c>
      <c r="G149" s="222" t="s">
        <v>1224</v>
      </c>
      <c r="H149" s="223">
        <v>5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44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594</v>
      </c>
      <c r="AT149" s="230" t="s">
        <v>139</v>
      </c>
      <c r="AU149" s="230" t="s">
        <v>88</v>
      </c>
      <c r="AY149" s="18" t="s">
        <v>137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21</v>
      </c>
      <c r="BK149" s="231">
        <f>ROUND(I149*H149,2)</f>
        <v>0</v>
      </c>
      <c r="BL149" s="18" t="s">
        <v>594</v>
      </c>
      <c r="BM149" s="230" t="s">
        <v>1258</v>
      </c>
    </row>
    <row r="150" s="2" customFormat="1">
      <c r="A150" s="39"/>
      <c r="B150" s="40"/>
      <c r="C150" s="41"/>
      <c r="D150" s="232" t="s">
        <v>146</v>
      </c>
      <c r="E150" s="41"/>
      <c r="F150" s="233" t="s">
        <v>1257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146</v>
      </c>
      <c r="AU150" s="18" t="s">
        <v>88</v>
      </c>
    </row>
    <row r="151" s="2" customFormat="1" ht="16.5" customHeight="1">
      <c r="A151" s="39"/>
      <c r="B151" s="40"/>
      <c r="C151" s="283" t="s">
        <v>219</v>
      </c>
      <c r="D151" s="283" t="s">
        <v>320</v>
      </c>
      <c r="E151" s="284" t="s">
        <v>1259</v>
      </c>
      <c r="F151" s="285" t="s">
        <v>1260</v>
      </c>
      <c r="G151" s="286" t="s">
        <v>1224</v>
      </c>
      <c r="H151" s="287">
        <v>5</v>
      </c>
      <c r="I151" s="288"/>
      <c r="J151" s="289">
        <f>ROUND(I151*H151,2)</f>
        <v>0</v>
      </c>
      <c r="K151" s="285" t="s">
        <v>1</v>
      </c>
      <c r="L151" s="290"/>
      <c r="M151" s="291" t="s">
        <v>1</v>
      </c>
      <c r="N151" s="292" t="s">
        <v>44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1261</v>
      </c>
      <c r="AT151" s="230" t="s">
        <v>320</v>
      </c>
      <c r="AU151" s="230" t="s">
        <v>88</v>
      </c>
      <c r="AY151" s="18" t="s">
        <v>137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21</v>
      </c>
      <c r="BK151" s="231">
        <f>ROUND(I151*H151,2)</f>
        <v>0</v>
      </c>
      <c r="BL151" s="18" t="s">
        <v>594</v>
      </c>
      <c r="BM151" s="230" t="s">
        <v>1262</v>
      </c>
    </row>
    <row r="152" s="2" customFormat="1">
      <c r="A152" s="39"/>
      <c r="B152" s="40"/>
      <c r="C152" s="41"/>
      <c r="D152" s="232" t="s">
        <v>146</v>
      </c>
      <c r="E152" s="41"/>
      <c r="F152" s="233" t="s">
        <v>1260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88</v>
      </c>
    </row>
    <row r="153" s="2" customFormat="1" ht="24.15" customHeight="1">
      <c r="A153" s="39"/>
      <c r="B153" s="40"/>
      <c r="C153" s="219" t="s">
        <v>229</v>
      </c>
      <c r="D153" s="219" t="s">
        <v>139</v>
      </c>
      <c r="E153" s="220" t="s">
        <v>1263</v>
      </c>
      <c r="F153" s="221" t="s">
        <v>1264</v>
      </c>
      <c r="G153" s="222" t="s">
        <v>155</v>
      </c>
      <c r="H153" s="223">
        <v>10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44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594</v>
      </c>
      <c r="AT153" s="230" t="s">
        <v>139</v>
      </c>
      <c r="AU153" s="230" t="s">
        <v>88</v>
      </c>
      <c r="AY153" s="18" t="s">
        <v>137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21</v>
      </c>
      <c r="BK153" s="231">
        <f>ROUND(I153*H153,2)</f>
        <v>0</v>
      </c>
      <c r="BL153" s="18" t="s">
        <v>594</v>
      </c>
      <c r="BM153" s="230" t="s">
        <v>1265</v>
      </c>
    </row>
    <row r="154" s="2" customFormat="1">
      <c r="A154" s="39"/>
      <c r="B154" s="40"/>
      <c r="C154" s="41"/>
      <c r="D154" s="232" t="s">
        <v>146</v>
      </c>
      <c r="E154" s="41"/>
      <c r="F154" s="233" t="s">
        <v>1264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88</v>
      </c>
    </row>
    <row r="155" s="2" customFormat="1" ht="33" customHeight="1">
      <c r="A155" s="39"/>
      <c r="B155" s="40"/>
      <c r="C155" s="219" t="s">
        <v>237</v>
      </c>
      <c r="D155" s="219" t="s">
        <v>139</v>
      </c>
      <c r="E155" s="220" t="s">
        <v>1266</v>
      </c>
      <c r="F155" s="221" t="s">
        <v>1267</v>
      </c>
      <c r="G155" s="222" t="s">
        <v>155</v>
      </c>
      <c r="H155" s="223">
        <v>75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44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594</v>
      </c>
      <c r="AT155" s="230" t="s">
        <v>139</v>
      </c>
      <c r="AU155" s="230" t="s">
        <v>88</v>
      </c>
      <c r="AY155" s="18" t="s">
        <v>137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21</v>
      </c>
      <c r="BK155" s="231">
        <f>ROUND(I155*H155,2)</f>
        <v>0</v>
      </c>
      <c r="BL155" s="18" t="s">
        <v>594</v>
      </c>
      <c r="BM155" s="230" t="s">
        <v>1268</v>
      </c>
    </row>
    <row r="156" s="2" customFormat="1">
      <c r="A156" s="39"/>
      <c r="B156" s="40"/>
      <c r="C156" s="41"/>
      <c r="D156" s="232" t="s">
        <v>146</v>
      </c>
      <c r="E156" s="41"/>
      <c r="F156" s="233" t="s">
        <v>1267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88</v>
      </c>
    </row>
    <row r="157" s="2" customFormat="1" ht="16.5" customHeight="1">
      <c r="A157" s="39"/>
      <c r="B157" s="40"/>
      <c r="C157" s="283" t="s">
        <v>245</v>
      </c>
      <c r="D157" s="283" t="s">
        <v>320</v>
      </c>
      <c r="E157" s="284" t="s">
        <v>1269</v>
      </c>
      <c r="F157" s="285" t="s">
        <v>1270</v>
      </c>
      <c r="G157" s="286" t="s">
        <v>155</v>
      </c>
      <c r="H157" s="287">
        <v>75</v>
      </c>
      <c r="I157" s="288"/>
      <c r="J157" s="289">
        <f>ROUND(I157*H157,2)</f>
        <v>0</v>
      </c>
      <c r="K157" s="285" t="s">
        <v>1</v>
      </c>
      <c r="L157" s="290"/>
      <c r="M157" s="291" t="s">
        <v>1</v>
      </c>
      <c r="N157" s="292" t="s">
        <v>44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359</v>
      </c>
      <c r="AT157" s="230" t="s">
        <v>320</v>
      </c>
      <c r="AU157" s="230" t="s">
        <v>88</v>
      </c>
      <c r="AY157" s="18" t="s">
        <v>137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21</v>
      </c>
      <c r="BK157" s="231">
        <f>ROUND(I157*H157,2)</f>
        <v>0</v>
      </c>
      <c r="BL157" s="18" t="s">
        <v>359</v>
      </c>
      <c r="BM157" s="230" t="s">
        <v>1271</v>
      </c>
    </row>
    <row r="158" s="2" customFormat="1">
      <c r="A158" s="39"/>
      <c r="B158" s="40"/>
      <c r="C158" s="41"/>
      <c r="D158" s="232" t="s">
        <v>146</v>
      </c>
      <c r="E158" s="41"/>
      <c r="F158" s="233" t="s">
        <v>1270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146</v>
      </c>
      <c r="AU158" s="18" t="s">
        <v>88</v>
      </c>
    </row>
    <row r="159" s="2" customFormat="1" ht="37.8" customHeight="1">
      <c r="A159" s="39"/>
      <c r="B159" s="40"/>
      <c r="C159" s="219" t="s">
        <v>8</v>
      </c>
      <c r="D159" s="219" t="s">
        <v>139</v>
      </c>
      <c r="E159" s="220" t="s">
        <v>1272</v>
      </c>
      <c r="F159" s="221" t="s">
        <v>1273</v>
      </c>
      <c r="G159" s="222" t="s">
        <v>155</v>
      </c>
      <c r="H159" s="223">
        <v>3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44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594</v>
      </c>
      <c r="AT159" s="230" t="s">
        <v>139</v>
      </c>
      <c r="AU159" s="230" t="s">
        <v>88</v>
      </c>
      <c r="AY159" s="18" t="s">
        <v>137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21</v>
      </c>
      <c r="BK159" s="231">
        <f>ROUND(I159*H159,2)</f>
        <v>0</v>
      </c>
      <c r="BL159" s="18" t="s">
        <v>594</v>
      </c>
      <c r="BM159" s="230" t="s">
        <v>1274</v>
      </c>
    </row>
    <row r="160" s="2" customFormat="1">
      <c r="A160" s="39"/>
      <c r="B160" s="40"/>
      <c r="C160" s="41"/>
      <c r="D160" s="232" t="s">
        <v>146</v>
      </c>
      <c r="E160" s="41"/>
      <c r="F160" s="233" t="s">
        <v>1273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88</v>
      </c>
    </row>
    <row r="161" s="2" customFormat="1" ht="24.15" customHeight="1">
      <c r="A161" s="39"/>
      <c r="B161" s="40"/>
      <c r="C161" s="283" t="s">
        <v>263</v>
      </c>
      <c r="D161" s="283" t="s">
        <v>320</v>
      </c>
      <c r="E161" s="284" t="s">
        <v>1275</v>
      </c>
      <c r="F161" s="285" t="s">
        <v>1276</v>
      </c>
      <c r="G161" s="286" t="s">
        <v>155</v>
      </c>
      <c r="H161" s="287">
        <v>3</v>
      </c>
      <c r="I161" s="288"/>
      <c r="J161" s="289">
        <f>ROUND(I161*H161,2)</f>
        <v>0</v>
      </c>
      <c r="K161" s="285" t="s">
        <v>1</v>
      </c>
      <c r="L161" s="290"/>
      <c r="M161" s="291" t="s">
        <v>1</v>
      </c>
      <c r="N161" s="292" t="s">
        <v>44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359</v>
      </c>
      <c r="AT161" s="230" t="s">
        <v>320</v>
      </c>
      <c r="AU161" s="230" t="s">
        <v>88</v>
      </c>
      <c r="AY161" s="18" t="s">
        <v>137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21</v>
      </c>
      <c r="BK161" s="231">
        <f>ROUND(I161*H161,2)</f>
        <v>0</v>
      </c>
      <c r="BL161" s="18" t="s">
        <v>359</v>
      </c>
      <c r="BM161" s="230" t="s">
        <v>1277</v>
      </c>
    </row>
    <row r="162" s="2" customFormat="1">
      <c r="A162" s="39"/>
      <c r="B162" s="40"/>
      <c r="C162" s="41"/>
      <c r="D162" s="232" t="s">
        <v>146</v>
      </c>
      <c r="E162" s="41"/>
      <c r="F162" s="233" t="s">
        <v>1276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146</v>
      </c>
      <c r="AU162" s="18" t="s">
        <v>88</v>
      </c>
    </row>
    <row r="163" s="2" customFormat="1" ht="16.5" customHeight="1">
      <c r="A163" s="39"/>
      <c r="B163" s="40"/>
      <c r="C163" s="219" t="s">
        <v>271</v>
      </c>
      <c r="D163" s="219" t="s">
        <v>139</v>
      </c>
      <c r="E163" s="220" t="s">
        <v>1278</v>
      </c>
      <c r="F163" s="221" t="s">
        <v>1279</v>
      </c>
      <c r="G163" s="222" t="s">
        <v>155</v>
      </c>
      <c r="H163" s="223">
        <v>2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594</v>
      </c>
      <c r="AT163" s="230" t="s">
        <v>139</v>
      </c>
      <c r="AU163" s="230" t="s">
        <v>88</v>
      </c>
      <c r="AY163" s="18" t="s">
        <v>137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21</v>
      </c>
      <c r="BK163" s="231">
        <f>ROUND(I163*H163,2)</f>
        <v>0</v>
      </c>
      <c r="BL163" s="18" t="s">
        <v>594</v>
      </c>
      <c r="BM163" s="230" t="s">
        <v>1280</v>
      </c>
    </row>
    <row r="164" s="2" customFormat="1">
      <c r="A164" s="39"/>
      <c r="B164" s="40"/>
      <c r="C164" s="41"/>
      <c r="D164" s="232" t="s">
        <v>146</v>
      </c>
      <c r="E164" s="41"/>
      <c r="F164" s="233" t="s">
        <v>1279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88</v>
      </c>
    </row>
    <row r="165" s="2" customFormat="1" ht="16.5" customHeight="1">
      <c r="A165" s="39"/>
      <c r="B165" s="40"/>
      <c r="C165" s="283" t="s">
        <v>279</v>
      </c>
      <c r="D165" s="283" t="s">
        <v>320</v>
      </c>
      <c r="E165" s="284" t="s">
        <v>1281</v>
      </c>
      <c r="F165" s="285" t="s">
        <v>1282</v>
      </c>
      <c r="G165" s="286" t="s">
        <v>155</v>
      </c>
      <c r="H165" s="287">
        <v>2</v>
      </c>
      <c r="I165" s="288"/>
      <c r="J165" s="289">
        <f>ROUND(I165*H165,2)</f>
        <v>0</v>
      </c>
      <c r="K165" s="285" t="s">
        <v>1</v>
      </c>
      <c r="L165" s="290"/>
      <c r="M165" s="291" t="s">
        <v>1</v>
      </c>
      <c r="N165" s="292" t="s">
        <v>44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359</v>
      </c>
      <c r="AT165" s="230" t="s">
        <v>320</v>
      </c>
      <c r="AU165" s="230" t="s">
        <v>88</v>
      </c>
      <c r="AY165" s="18" t="s">
        <v>137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21</v>
      </c>
      <c r="BK165" s="231">
        <f>ROUND(I165*H165,2)</f>
        <v>0</v>
      </c>
      <c r="BL165" s="18" t="s">
        <v>359</v>
      </c>
      <c r="BM165" s="230" t="s">
        <v>1283</v>
      </c>
    </row>
    <row r="166" s="2" customFormat="1">
      <c r="A166" s="39"/>
      <c r="B166" s="40"/>
      <c r="C166" s="41"/>
      <c r="D166" s="232" t="s">
        <v>146</v>
      </c>
      <c r="E166" s="41"/>
      <c r="F166" s="233" t="s">
        <v>1282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88</v>
      </c>
    </row>
    <row r="167" s="2" customFormat="1">
      <c r="A167" s="39"/>
      <c r="B167" s="40"/>
      <c r="C167" s="41"/>
      <c r="D167" s="232" t="s">
        <v>292</v>
      </c>
      <c r="E167" s="41"/>
      <c r="F167" s="271" t="s">
        <v>1229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292</v>
      </c>
      <c r="AU167" s="18" t="s">
        <v>88</v>
      </c>
    </row>
    <row r="168" s="2" customFormat="1" ht="16.5" customHeight="1">
      <c r="A168" s="39"/>
      <c r="B168" s="40"/>
      <c r="C168" s="219" t="s">
        <v>287</v>
      </c>
      <c r="D168" s="219" t="s">
        <v>139</v>
      </c>
      <c r="E168" s="220" t="s">
        <v>1284</v>
      </c>
      <c r="F168" s="221" t="s">
        <v>1285</v>
      </c>
      <c r="G168" s="222" t="s">
        <v>155</v>
      </c>
      <c r="H168" s="223">
        <v>4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594</v>
      </c>
      <c r="AT168" s="230" t="s">
        <v>139</v>
      </c>
      <c r="AU168" s="230" t="s">
        <v>88</v>
      </c>
      <c r="AY168" s="18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21</v>
      </c>
      <c r="BK168" s="231">
        <f>ROUND(I168*H168,2)</f>
        <v>0</v>
      </c>
      <c r="BL168" s="18" t="s">
        <v>594</v>
      </c>
      <c r="BM168" s="230" t="s">
        <v>1286</v>
      </c>
    </row>
    <row r="169" s="2" customFormat="1">
      <c r="A169" s="39"/>
      <c r="B169" s="40"/>
      <c r="C169" s="41"/>
      <c r="D169" s="232" t="s">
        <v>146</v>
      </c>
      <c r="E169" s="41"/>
      <c r="F169" s="233" t="s">
        <v>1285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88</v>
      </c>
    </row>
    <row r="170" s="2" customFormat="1" ht="16.5" customHeight="1">
      <c r="A170" s="39"/>
      <c r="B170" s="40"/>
      <c r="C170" s="283" t="s">
        <v>294</v>
      </c>
      <c r="D170" s="283" t="s">
        <v>320</v>
      </c>
      <c r="E170" s="284" t="s">
        <v>1287</v>
      </c>
      <c r="F170" s="285" t="s">
        <v>1288</v>
      </c>
      <c r="G170" s="286" t="s">
        <v>1224</v>
      </c>
      <c r="H170" s="287">
        <v>4</v>
      </c>
      <c r="I170" s="288"/>
      <c r="J170" s="289">
        <f>ROUND(I170*H170,2)</f>
        <v>0</v>
      </c>
      <c r="K170" s="285" t="s">
        <v>1</v>
      </c>
      <c r="L170" s="290"/>
      <c r="M170" s="291" t="s">
        <v>1</v>
      </c>
      <c r="N170" s="292" t="s">
        <v>44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1261</v>
      </c>
      <c r="AT170" s="230" t="s">
        <v>320</v>
      </c>
      <c r="AU170" s="230" t="s">
        <v>88</v>
      </c>
      <c r="AY170" s="18" t="s">
        <v>137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21</v>
      </c>
      <c r="BK170" s="231">
        <f>ROUND(I170*H170,2)</f>
        <v>0</v>
      </c>
      <c r="BL170" s="18" t="s">
        <v>594</v>
      </c>
      <c r="BM170" s="230" t="s">
        <v>1289</v>
      </c>
    </row>
    <row r="171" s="2" customFormat="1">
      <c r="A171" s="39"/>
      <c r="B171" s="40"/>
      <c r="C171" s="41"/>
      <c r="D171" s="232" t="s">
        <v>146</v>
      </c>
      <c r="E171" s="41"/>
      <c r="F171" s="233" t="s">
        <v>1288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146</v>
      </c>
      <c r="AU171" s="18" t="s">
        <v>88</v>
      </c>
    </row>
    <row r="172" s="2" customFormat="1">
      <c r="A172" s="39"/>
      <c r="B172" s="40"/>
      <c r="C172" s="41"/>
      <c r="D172" s="232" t="s">
        <v>292</v>
      </c>
      <c r="E172" s="41"/>
      <c r="F172" s="271" t="s">
        <v>1229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292</v>
      </c>
      <c r="AU172" s="18" t="s">
        <v>88</v>
      </c>
    </row>
    <row r="173" s="2" customFormat="1" ht="24.15" customHeight="1">
      <c r="A173" s="39"/>
      <c r="B173" s="40"/>
      <c r="C173" s="219" t="s">
        <v>7</v>
      </c>
      <c r="D173" s="219" t="s">
        <v>139</v>
      </c>
      <c r="E173" s="220" t="s">
        <v>1290</v>
      </c>
      <c r="F173" s="221" t="s">
        <v>1291</v>
      </c>
      <c r="G173" s="222" t="s">
        <v>155</v>
      </c>
      <c r="H173" s="223">
        <v>5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44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594</v>
      </c>
      <c r="AT173" s="230" t="s">
        <v>139</v>
      </c>
      <c r="AU173" s="230" t="s">
        <v>88</v>
      </c>
      <c r="AY173" s="18" t="s">
        <v>137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21</v>
      </c>
      <c r="BK173" s="231">
        <f>ROUND(I173*H173,2)</f>
        <v>0</v>
      </c>
      <c r="BL173" s="18" t="s">
        <v>594</v>
      </c>
      <c r="BM173" s="230" t="s">
        <v>1292</v>
      </c>
    </row>
    <row r="174" s="2" customFormat="1">
      <c r="A174" s="39"/>
      <c r="B174" s="40"/>
      <c r="C174" s="41"/>
      <c r="D174" s="232" t="s">
        <v>146</v>
      </c>
      <c r="E174" s="41"/>
      <c r="F174" s="233" t="s">
        <v>1291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88</v>
      </c>
    </row>
    <row r="175" s="2" customFormat="1" ht="24.15" customHeight="1">
      <c r="A175" s="39"/>
      <c r="B175" s="40"/>
      <c r="C175" s="283" t="s">
        <v>311</v>
      </c>
      <c r="D175" s="283" t="s">
        <v>320</v>
      </c>
      <c r="E175" s="284" t="s">
        <v>1293</v>
      </c>
      <c r="F175" s="285" t="s">
        <v>1294</v>
      </c>
      <c r="G175" s="286" t="s">
        <v>155</v>
      </c>
      <c r="H175" s="287">
        <v>5</v>
      </c>
      <c r="I175" s="288"/>
      <c r="J175" s="289">
        <f>ROUND(I175*H175,2)</f>
        <v>0</v>
      </c>
      <c r="K175" s="285" t="s">
        <v>1</v>
      </c>
      <c r="L175" s="290"/>
      <c r="M175" s="291" t="s">
        <v>1</v>
      </c>
      <c r="N175" s="292" t="s">
        <v>44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359</v>
      </c>
      <c r="AT175" s="230" t="s">
        <v>320</v>
      </c>
      <c r="AU175" s="230" t="s">
        <v>88</v>
      </c>
      <c r="AY175" s="18" t="s">
        <v>137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21</v>
      </c>
      <c r="BK175" s="231">
        <f>ROUND(I175*H175,2)</f>
        <v>0</v>
      </c>
      <c r="BL175" s="18" t="s">
        <v>359</v>
      </c>
      <c r="BM175" s="230" t="s">
        <v>1295</v>
      </c>
    </row>
    <row r="176" s="2" customFormat="1">
      <c r="A176" s="39"/>
      <c r="B176" s="40"/>
      <c r="C176" s="41"/>
      <c r="D176" s="232" t="s">
        <v>146</v>
      </c>
      <c r="E176" s="41"/>
      <c r="F176" s="233" t="s">
        <v>1294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146</v>
      </c>
      <c r="AU176" s="18" t="s">
        <v>88</v>
      </c>
    </row>
    <row r="177" s="2" customFormat="1">
      <c r="A177" s="39"/>
      <c r="B177" s="40"/>
      <c r="C177" s="41"/>
      <c r="D177" s="232" t="s">
        <v>292</v>
      </c>
      <c r="E177" s="41"/>
      <c r="F177" s="271" t="s">
        <v>1229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292</v>
      </c>
      <c r="AU177" s="18" t="s">
        <v>88</v>
      </c>
    </row>
    <row r="178" s="2" customFormat="1" ht="24.15" customHeight="1">
      <c r="A178" s="39"/>
      <c r="B178" s="40"/>
      <c r="C178" s="219" t="s">
        <v>319</v>
      </c>
      <c r="D178" s="219" t="s">
        <v>139</v>
      </c>
      <c r="E178" s="220" t="s">
        <v>1296</v>
      </c>
      <c r="F178" s="221" t="s">
        <v>1297</v>
      </c>
      <c r="G178" s="222" t="s">
        <v>155</v>
      </c>
      <c r="H178" s="223">
        <v>16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44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594</v>
      </c>
      <c r="AT178" s="230" t="s">
        <v>139</v>
      </c>
      <c r="AU178" s="230" t="s">
        <v>88</v>
      </c>
      <c r="AY178" s="18" t="s">
        <v>137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21</v>
      </c>
      <c r="BK178" s="231">
        <f>ROUND(I178*H178,2)</f>
        <v>0</v>
      </c>
      <c r="BL178" s="18" t="s">
        <v>594</v>
      </c>
      <c r="BM178" s="230" t="s">
        <v>1298</v>
      </c>
    </row>
    <row r="179" s="2" customFormat="1">
      <c r="A179" s="39"/>
      <c r="B179" s="40"/>
      <c r="C179" s="41"/>
      <c r="D179" s="232" t="s">
        <v>146</v>
      </c>
      <c r="E179" s="41"/>
      <c r="F179" s="233" t="s">
        <v>1297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88</v>
      </c>
    </row>
    <row r="180" s="2" customFormat="1" ht="24.15" customHeight="1">
      <c r="A180" s="39"/>
      <c r="B180" s="40"/>
      <c r="C180" s="283" t="s">
        <v>328</v>
      </c>
      <c r="D180" s="283" t="s">
        <v>320</v>
      </c>
      <c r="E180" s="284" t="s">
        <v>1299</v>
      </c>
      <c r="F180" s="285" t="s">
        <v>1300</v>
      </c>
      <c r="G180" s="286" t="s">
        <v>155</v>
      </c>
      <c r="H180" s="287">
        <v>16</v>
      </c>
      <c r="I180" s="288"/>
      <c r="J180" s="289">
        <f>ROUND(I180*H180,2)</f>
        <v>0</v>
      </c>
      <c r="K180" s="285" t="s">
        <v>1</v>
      </c>
      <c r="L180" s="290"/>
      <c r="M180" s="291" t="s">
        <v>1</v>
      </c>
      <c r="N180" s="292" t="s">
        <v>44</v>
      </c>
      <c r="O180" s="92"/>
      <c r="P180" s="228">
        <f>O180*H180</f>
        <v>0</v>
      </c>
      <c r="Q180" s="228">
        <v>0.0033</v>
      </c>
      <c r="R180" s="228">
        <f>Q180*H180</f>
        <v>0.0528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359</v>
      </c>
      <c r="AT180" s="230" t="s">
        <v>320</v>
      </c>
      <c r="AU180" s="230" t="s">
        <v>88</v>
      </c>
      <c r="AY180" s="18" t="s">
        <v>137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21</v>
      </c>
      <c r="BK180" s="231">
        <f>ROUND(I180*H180,2)</f>
        <v>0</v>
      </c>
      <c r="BL180" s="18" t="s">
        <v>359</v>
      </c>
      <c r="BM180" s="230" t="s">
        <v>1301</v>
      </c>
    </row>
    <row r="181" s="2" customFormat="1">
      <c r="A181" s="39"/>
      <c r="B181" s="40"/>
      <c r="C181" s="41"/>
      <c r="D181" s="232" t="s">
        <v>146</v>
      </c>
      <c r="E181" s="41"/>
      <c r="F181" s="233" t="s">
        <v>1300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146</v>
      </c>
      <c r="AU181" s="18" t="s">
        <v>88</v>
      </c>
    </row>
    <row r="182" s="2" customFormat="1">
      <c r="A182" s="39"/>
      <c r="B182" s="40"/>
      <c r="C182" s="41"/>
      <c r="D182" s="232" t="s">
        <v>292</v>
      </c>
      <c r="E182" s="41"/>
      <c r="F182" s="271" t="s">
        <v>1229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292</v>
      </c>
      <c r="AU182" s="18" t="s">
        <v>88</v>
      </c>
    </row>
    <row r="183" s="2" customFormat="1" ht="16.5" customHeight="1">
      <c r="A183" s="39"/>
      <c r="B183" s="40"/>
      <c r="C183" s="219" t="s">
        <v>333</v>
      </c>
      <c r="D183" s="219" t="s">
        <v>139</v>
      </c>
      <c r="E183" s="220" t="s">
        <v>1302</v>
      </c>
      <c r="F183" s="221" t="s">
        <v>1303</v>
      </c>
      <c r="G183" s="222" t="s">
        <v>155</v>
      </c>
      <c r="H183" s="223">
        <v>17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44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594</v>
      </c>
      <c r="AT183" s="230" t="s">
        <v>139</v>
      </c>
      <c r="AU183" s="230" t="s">
        <v>88</v>
      </c>
      <c r="AY183" s="18" t="s">
        <v>137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21</v>
      </c>
      <c r="BK183" s="231">
        <f>ROUND(I183*H183,2)</f>
        <v>0</v>
      </c>
      <c r="BL183" s="18" t="s">
        <v>594</v>
      </c>
      <c r="BM183" s="230" t="s">
        <v>1304</v>
      </c>
    </row>
    <row r="184" s="2" customFormat="1">
      <c r="A184" s="39"/>
      <c r="B184" s="40"/>
      <c r="C184" s="41"/>
      <c r="D184" s="232" t="s">
        <v>146</v>
      </c>
      <c r="E184" s="41"/>
      <c r="F184" s="233" t="s">
        <v>1303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88</v>
      </c>
    </row>
    <row r="185" s="2" customFormat="1" ht="37.8" customHeight="1">
      <c r="A185" s="39"/>
      <c r="B185" s="40"/>
      <c r="C185" s="283" t="s">
        <v>340</v>
      </c>
      <c r="D185" s="283" t="s">
        <v>320</v>
      </c>
      <c r="E185" s="284" t="s">
        <v>1305</v>
      </c>
      <c r="F185" s="285" t="s">
        <v>1306</v>
      </c>
      <c r="G185" s="286" t="s">
        <v>155</v>
      </c>
      <c r="H185" s="287">
        <v>17</v>
      </c>
      <c r="I185" s="288"/>
      <c r="J185" s="289">
        <f>ROUND(I185*H185,2)</f>
        <v>0</v>
      </c>
      <c r="K185" s="285" t="s">
        <v>1</v>
      </c>
      <c r="L185" s="290"/>
      <c r="M185" s="291" t="s">
        <v>1</v>
      </c>
      <c r="N185" s="292" t="s">
        <v>44</v>
      </c>
      <c r="O185" s="92"/>
      <c r="P185" s="228">
        <f>O185*H185</f>
        <v>0</v>
      </c>
      <c r="Q185" s="228">
        <v>0.091999999999999998</v>
      </c>
      <c r="R185" s="228">
        <f>Q185*H185</f>
        <v>1.5640000000000001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359</v>
      </c>
      <c r="AT185" s="230" t="s">
        <v>320</v>
      </c>
      <c r="AU185" s="230" t="s">
        <v>88</v>
      </c>
      <c r="AY185" s="18" t="s">
        <v>137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21</v>
      </c>
      <c r="BK185" s="231">
        <f>ROUND(I185*H185,2)</f>
        <v>0</v>
      </c>
      <c r="BL185" s="18" t="s">
        <v>359</v>
      </c>
      <c r="BM185" s="230" t="s">
        <v>1307</v>
      </c>
    </row>
    <row r="186" s="2" customFormat="1">
      <c r="A186" s="39"/>
      <c r="B186" s="40"/>
      <c r="C186" s="41"/>
      <c r="D186" s="232" t="s">
        <v>146</v>
      </c>
      <c r="E186" s="41"/>
      <c r="F186" s="233" t="s">
        <v>1306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146</v>
      </c>
      <c r="AU186" s="18" t="s">
        <v>88</v>
      </c>
    </row>
    <row r="187" s="2" customFormat="1">
      <c r="A187" s="39"/>
      <c r="B187" s="40"/>
      <c r="C187" s="41"/>
      <c r="D187" s="232" t="s">
        <v>292</v>
      </c>
      <c r="E187" s="41"/>
      <c r="F187" s="271" t="s">
        <v>1229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292</v>
      </c>
      <c r="AU187" s="18" t="s">
        <v>88</v>
      </c>
    </row>
    <row r="188" s="2" customFormat="1" ht="24.15" customHeight="1">
      <c r="A188" s="39"/>
      <c r="B188" s="40"/>
      <c r="C188" s="219" t="s">
        <v>348</v>
      </c>
      <c r="D188" s="219" t="s">
        <v>139</v>
      </c>
      <c r="E188" s="220" t="s">
        <v>1308</v>
      </c>
      <c r="F188" s="221" t="s">
        <v>1309</v>
      </c>
      <c r="G188" s="222" t="s">
        <v>155</v>
      </c>
      <c r="H188" s="223">
        <v>16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44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594</v>
      </c>
      <c r="AT188" s="230" t="s">
        <v>139</v>
      </c>
      <c r="AU188" s="230" t="s">
        <v>88</v>
      </c>
      <c r="AY188" s="18" t="s">
        <v>137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21</v>
      </c>
      <c r="BK188" s="231">
        <f>ROUND(I188*H188,2)</f>
        <v>0</v>
      </c>
      <c r="BL188" s="18" t="s">
        <v>594</v>
      </c>
      <c r="BM188" s="230" t="s">
        <v>1310</v>
      </c>
    </row>
    <row r="189" s="2" customFormat="1">
      <c r="A189" s="39"/>
      <c r="B189" s="40"/>
      <c r="C189" s="41"/>
      <c r="D189" s="232" t="s">
        <v>146</v>
      </c>
      <c r="E189" s="41"/>
      <c r="F189" s="233" t="s">
        <v>1309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146</v>
      </c>
      <c r="AU189" s="18" t="s">
        <v>88</v>
      </c>
    </row>
    <row r="190" s="2" customFormat="1" ht="16.5" customHeight="1">
      <c r="A190" s="39"/>
      <c r="B190" s="40"/>
      <c r="C190" s="283" t="s">
        <v>356</v>
      </c>
      <c r="D190" s="283" t="s">
        <v>320</v>
      </c>
      <c r="E190" s="284" t="s">
        <v>1311</v>
      </c>
      <c r="F190" s="285" t="s">
        <v>1312</v>
      </c>
      <c r="G190" s="286" t="s">
        <v>155</v>
      </c>
      <c r="H190" s="287">
        <v>16</v>
      </c>
      <c r="I190" s="288"/>
      <c r="J190" s="289">
        <f>ROUND(I190*H190,2)</f>
        <v>0</v>
      </c>
      <c r="K190" s="285" t="s">
        <v>1</v>
      </c>
      <c r="L190" s="290"/>
      <c r="M190" s="291" t="s">
        <v>1</v>
      </c>
      <c r="N190" s="292" t="s">
        <v>44</v>
      </c>
      <c r="O190" s="92"/>
      <c r="P190" s="228">
        <f>O190*H190</f>
        <v>0</v>
      </c>
      <c r="Q190" s="228">
        <v>0.0041000000000000003</v>
      </c>
      <c r="R190" s="228">
        <f>Q190*H190</f>
        <v>0.065600000000000006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359</v>
      </c>
      <c r="AT190" s="230" t="s">
        <v>320</v>
      </c>
      <c r="AU190" s="230" t="s">
        <v>88</v>
      </c>
      <c r="AY190" s="18" t="s">
        <v>137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21</v>
      </c>
      <c r="BK190" s="231">
        <f>ROUND(I190*H190,2)</f>
        <v>0</v>
      </c>
      <c r="BL190" s="18" t="s">
        <v>359</v>
      </c>
      <c r="BM190" s="230" t="s">
        <v>1313</v>
      </c>
    </row>
    <row r="191" s="2" customFormat="1">
      <c r="A191" s="39"/>
      <c r="B191" s="40"/>
      <c r="C191" s="41"/>
      <c r="D191" s="232" t="s">
        <v>146</v>
      </c>
      <c r="E191" s="41"/>
      <c r="F191" s="233" t="s">
        <v>1312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146</v>
      </c>
      <c r="AU191" s="18" t="s">
        <v>88</v>
      </c>
    </row>
    <row r="192" s="2" customFormat="1">
      <c r="A192" s="39"/>
      <c r="B192" s="40"/>
      <c r="C192" s="41"/>
      <c r="D192" s="232" t="s">
        <v>292</v>
      </c>
      <c r="E192" s="41"/>
      <c r="F192" s="271" t="s">
        <v>1229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292</v>
      </c>
      <c r="AU192" s="18" t="s">
        <v>88</v>
      </c>
    </row>
    <row r="193" s="2" customFormat="1" ht="24.15" customHeight="1">
      <c r="A193" s="39"/>
      <c r="B193" s="40"/>
      <c r="C193" s="219" t="s">
        <v>362</v>
      </c>
      <c r="D193" s="219" t="s">
        <v>139</v>
      </c>
      <c r="E193" s="220" t="s">
        <v>1314</v>
      </c>
      <c r="F193" s="221" t="s">
        <v>1315</v>
      </c>
      <c r="G193" s="222" t="s">
        <v>155</v>
      </c>
      <c r="H193" s="223">
        <v>1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44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594</v>
      </c>
      <c r="AT193" s="230" t="s">
        <v>139</v>
      </c>
      <c r="AU193" s="230" t="s">
        <v>88</v>
      </c>
      <c r="AY193" s="18" t="s">
        <v>137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21</v>
      </c>
      <c r="BK193" s="231">
        <f>ROUND(I193*H193,2)</f>
        <v>0</v>
      </c>
      <c r="BL193" s="18" t="s">
        <v>594</v>
      </c>
      <c r="BM193" s="230" t="s">
        <v>1316</v>
      </c>
    </row>
    <row r="194" s="2" customFormat="1">
      <c r="A194" s="39"/>
      <c r="B194" s="40"/>
      <c r="C194" s="41"/>
      <c r="D194" s="232" t="s">
        <v>146</v>
      </c>
      <c r="E194" s="41"/>
      <c r="F194" s="233" t="s">
        <v>1315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88</v>
      </c>
    </row>
    <row r="195" s="2" customFormat="1" ht="16.5" customHeight="1">
      <c r="A195" s="39"/>
      <c r="B195" s="40"/>
      <c r="C195" s="283" t="s">
        <v>370</v>
      </c>
      <c r="D195" s="283" t="s">
        <v>320</v>
      </c>
      <c r="E195" s="284" t="s">
        <v>1317</v>
      </c>
      <c r="F195" s="285" t="s">
        <v>1318</v>
      </c>
      <c r="G195" s="286" t="s">
        <v>155</v>
      </c>
      <c r="H195" s="287">
        <v>1</v>
      </c>
      <c r="I195" s="288"/>
      <c r="J195" s="289">
        <f>ROUND(I195*H195,2)</f>
        <v>0</v>
      </c>
      <c r="K195" s="285" t="s">
        <v>1</v>
      </c>
      <c r="L195" s="290"/>
      <c r="M195" s="291" t="s">
        <v>1</v>
      </c>
      <c r="N195" s="292" t="s">
        <v>44</v>
      </c>
      <c r="O195" s="92"/>
      <c r="P195" s="228">
        <f>O195*H195</f>
        <v>0</v>
      </c>
      <c r="Q195" s="228">
        <v>0.0047999999999999996</v>
      </c>
      <c r="R195" s="228">
        <f>Q195*H195</f>
        <v>0.0047999999999999996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359</v>
      </c>
      <c r="AT195" s="230" t="s">
        <v>320</v>
      </c>
      <c r="AU195" s="230" t="s">
        <v>88</v>
      </c>
      <c r="AY195" s="18" t="s">
        <v>137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21</v>
      </c>
      <c r="BK195" s="231">
        <f>ROUND(I195*H195,2)</f>
        <v>0</v>
      </c>
      <c r="BL195" s="18" t="s">
        <v>359</v>
      </c>
      <c r="BM195" s="230" t="s">
        <v>1319</v>
      </c>
    </row>
    <row r="196" s="2" customFormat="1">
      <c r="A196" s="39"/>
      <c r="B196" s="40"/>
      <c r="C196" s="41"/>
      <c r="D196" s="232" t="s">
        <v>146</v>
      </c>
      <c r="E196" s="41"/>
      <c r="F196" s="233" t="s">
        <v>1318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88</v>
      </c>
    </row>
    <row r="197" s="2" customFormat="1">
      <c r="A197" s="39"/>
      <c r="B197" s="40"/>
      <c r="C197" s="41"/>
      <c r="D197" s="232" t="s">
        <v>292</v>
      </c>
      <c r="E197" s="41"/>
      <c r="F197" s="271" t="s">
        <v>1229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292</v>
      </c>
      <c r="AU197" s="18" t="s">
        <v>88</v>
      </c>
    </row>
    <row r="198" s="2" customFormat="1" ht="16.5" customHeight="1">
      <c r="A198" s="39"/>
      <c r="B198" s="40"/>
      <c r="C198" s="219" t="s">
        <v>376</v>
      </c>
      <c r="D198" s="219" t="s">
        <v>139</v>
      </c>
      <c r="E198" s="220" t="s">
        <v>1320</v>
      </c>
      <c r="F198" s="221" t="s">
        <v>1321</v>
      </c>
      <c r="G198" s="222" t="s">
        <v>155</v>
      </c>
      <c r="H198" s="223">
        <v>13</v>
      </c>
      <c r="I198" s="224"/>
      <c r="J198" s="225">
        <f>ROUND(I198*H198,2)</f>
        <v>0</v>
      </c>
      <c r="K198" s="221" t="s">
        <v>1</v>
      </c>
      <c r="L198" s="45"/>
      <c r="M198" s="226" t="s">
        <v>1</v>
      </c>
      <c r="N198" s="227" t="s">
        <v>44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594</v>
      </c>
      <c r="AT198" s="230" t="s">
        <v>139</v>
      </c>
      <c r="AU198" s="230" t="s">
        <v>88</v>
      </c>
      <c r="AY198" s="18" t="s">
        <v>137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21</v>
      </c>
      <c r="BK198" s="231">
        <f>ROUND(I198*H198,2)</f>
        <v>0</v>
      </c>
      <c r="BL198" s="18" t="s">
        <v>594</v>
      </c>
      <c r="BM198" s="230" t="s">
        <v>1322</v>
      </c>
    </row>
    <row r="199" s="2" customFormat="1">
      <c r="A199" s="39"/>
      <c r="B199" s="40"/>
      <c r="C199" s="41"/>
      <c r="D199" s="232" t="s">
        <v>146</v>
      </c>
      <c r="E199" s="41"/>
      <c r="F199" s="233" t="s">
        <v>1321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146</v>
      </c>
      <c r="AU199" s="18" t="s">
        <v>88</v>
      </c>
    </row>
    <row r="200" s="2" customFormat="1" ht="16.5" customHeight="1">
      <c r="A200" s="39"/>
      <c r="B200" s="40"/>
      <c r="C200" s="283" t="s">
        <v>382</v>
      </c>
      <c r="D200" s="283" t="s">
        <v>320</v>
      </c>
      <c r="E200" s="284" t="s">
        <v>1323</v>
      </c>
      <c r="F200" s="285" t="s">
        <v>1324</v>
      </c>
      <c r="G200" s="286" t="s">
        <v>155</v>
      </c>
      <c r="H200" s="287">
        <v>13</v>
      </c>
      <c r="I200" s="288"/>
      <c r="J200" s="289">
        <f>ROUND(I200*H200,2)</f>
        <v>0</v>
      </c>
      <c r="K200" s="285" t="s">
        <v>1</v>
      </c>
      <c r="L200" s="290"/>
      <c r="M200" s="291" t="s">
        <v>1</v>
      </c>
      <c r="N200" s="292" t="s">
        <v>44</v>
      </c>
      <c r="O200" s="92"/>
      <c r="P200" s="228">
        <f>O200*H200</f>
        <v>0</v>
      </c>
      <c r="Q200" s="228">
        <v>0.00029999999999999997</v>
      </c>
      <c r="R200" s="228">
        <f>Q200*H200</f>
        <v>0.0038999999999999998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359</v>
      </c>
      <c r="AT200" s="230" t="s">
        <v>320</v>
      </c>
      <c r="AU200" s="230" t="s">
        <v>88</v>
      </c>
      <c r="AY200" s="18" t="s">
        <v>137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21</v>
      </c>
      <c r="BK200" s="231">
        <f>ROUND(I200*H200,2)</f>
        <v>0</v>
      </c>
      <c r="BL200" s="18" t="s">
        <v>359</v>
      </c>
      <c r="BM200" s="230" t="s">
        <v>1325</v>
      </c>
    </row>
    <row r="201" s="2" customFormat="1">
      <c r="A201" s="39"/>
      <c r="B201" s="40"/>
      <c r="C201" s="41"/>
      <c r="D201" s="232" t="s">
        <v>146</v>
      </c>
      <c r="E201" s="41"/>
      <c r="F201" s="233" t="s">
        <v>1324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146</v>
      </c>
      <c r="AU201" s="18" t="s">
        <v>88</v>
      </c>
    </row>
    <row r="202" s="2" customFormat="1" ht="16.5" customHeight="1">
      <c r="A202" s="39"/>
      <c r="B202" s="40"/>
      <c r="C202" s="219" t="s">
        <v>390</v>
      </c>
      <c r="D202" s="219" t="s">
        <v>139</v>
      </c>
      <c r="E202" s="220" t="s">
        <v>1326</v>
      </c>
      <c r="F202" s="221" t="s">
        <v>1327</v>
      </c>
      <c r="G202" s="222" t="s">
        <v>155</v>
      </c>
      <c r="H202" s="223">
        <v>2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44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594</v>
      </c>
      <c r="AT202" s="230" t="s">
        <v>139</v>
      </c>
      <c r="AU202" s="230" t="s">
        <v>88</v>
      </c>
      <c r="AY202" s="18" t="s">
        <v>137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21</v>
      </c>
      <c r="BK202" s="231">
        <f>ROUND(I202*H202,2)</f>
        <v>0</v>
      </c>
      <c r="BL202" s="18" t="s">
        <v>594</v>
      </c>
      <c r="BM202" s="230" t="s">
        <v>1328</v>
      </c>
    </row>
    <row r="203" s="2" customFormat="1">
      <c r="A203" s="39"/>
      <c r="B203" s="40"/>
      <c r="C203" s="41"/>
      <c r="D203" s="232" t="s">
        <v>146</v>
      </c>
      <c r="E203" s="41"/>
      <c r="F203" s="233" t="s">
        <v>1327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146</v>
      </c>
      <c r="AU203" s="18" t="s">
        <v>88</v>
      </c>
    </row>
    <row r="204" s="2" customFormat="1" ht="16.5" customHeight="1">
      <c r="A204" s="39"/>
      <c r="B204" s="40"/>
      <c r="C204" s="283" t="s">
        <v>397</v>
      </c>
      <c r="D204" s="283" t="s">
        <v>320</v>
      </c>
      <c r="E204" s="284" t="s">
        <v>1329</v>
      </c>
      <c r="F204" s="285" t="s">
        <v>1330</v>
      </c>
      <c r="G204" s="286" t="s">
        <v>155</v>
      </c>
      <c r="H204" s="287">
        <v>8</v>
      </c>
      <c r="I204" s="288"/>
      <c r="J204" s="289">
        <f>ROUND(I204*H204,2)</f>
        <v>0</v>
      </c>
      <c r="K204" s="285" t="s">
        <v>1</v>
      </c>
      <c r="L204" s="290"/>
      <c r="M204" s="291" t="s">
        <v>1</v>
      </c>
      <c r="N204" s="292" t="s">
        <v>44</v>
      </c>
      <c r="O204" s="92"/>
      <c r="P204" s="228">
        <f>O204*H204</f>
        <v>0</v>
      </c>
      <c r="Q204" s="228">
        <v>0.00050000000000000001</v>
      </c>
      <c r="R204" s="228">
        <f>Q204*H204</f>
        <v>0.0040000000000000001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359</v>
      </c>
      <c r="AT204" s="230" t="s">
        <v>320</v>
      </c>
      <c r="AU204" s="230" t="s">
        <v>88</v>
      </c>
      <c r="AY204" s="18" t="s">
        <v>137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21</v>
      </c>
      <c r="BK204" s="231">
        <f>ROUND(I204*H204,2)</f>
        <v>0</v>
      </c>
      <c r="BL204" s="18" t="s">
        <v>359</v>
      </c>
      <c r="BM204" s="230" t="s">
        <v>1331</v>
      </c>
    </row>
    <row r="205" s="2" customFormat="1">
      <c r="A205" s="39"/>
      <c r="B205" s="40"/>
      <c r="C205" s="41"/>
      <c r="D205" s="232" t="s">
        <v>146</v>
      </c>
      <c r="E205" s="41"/>
      <c r="F205" s="233" t="s">
        <v>1330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146</v>
      </c>
      <c r="AU205" s="18" t="s">
        <v>88</v>
      </c>
    </row>
    <row r="206" s="2" customFormat="1" ht="16.5" customHeight="1">
      <c r="A206" s="39"/>
      <c r="B206" s="40"/>
      <c r="C206" s="219" t="s">
        <v>404</v>
      </c>
      <c r="D206" s="219" t="s">
        <v>139</v>
      </c>
      <c r="E206" s="220" t="s">
        <v>1332</v>
      </c>
      <c r="F206" s="221" t="s">
        <v>1333</v>
      </c>
      <c r="G206" s="222" t="s">
        <v>155</v>
      </c>
      <c r="H206" s="223">
        <v>2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44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594</v>
      </c>
      <c r="AT206" s="230" t="s">
        <v>139</v>
      </c>
      <c r="AU206" s="230" t="s">
        <v>88</v>
      </c>
      <c r="AY206" s="18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21</v>
      </c>
      <c r="BK206" s="231">
        <f>ROUND(I206*H206,2)</f>
        <v>0</v>
      </c>
      <c r="BL206" s="18" t="s">
        <v>594</v>
      </c>
      <c r="BM206" s="230" t="s">
        <v>1334</v>
      </c>
    </row>
    <row r="207" s="2" customFormat="1">
      <c r="A207" s="39"/>
      <c r="B207" s="40"/>
      <c r="C207" s="41"/>
      <c r="D207" s="232" t="s">
        <v>146</v>
      </c>
      <c r="E207" s="41"/>
      <c r="F207" s="233" t="s">
        <v>1333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146</v>
      </c>
      <c r="AU207" s="18" t="s">
        <v>88</v>
      </c>
    </row>
    <row r="208" s="2" customFormat="1" ht="16.5" customHeight="1">
      <c r="A208" s="39"/>
      <c r="B208" s="40"/>
      <c r="C208" s="283" t="s">
        <v>412</v>
      </c>
      <c r="D208" s="283" t="s">
        <v>320</v>
      </c>
      <c r="E208" s="284" t="s">
        <v>1335</v>
      </c>
      <c r="F208" s="285" t="s">
        <v>1336</v>
      </c>
      <c r="G208" s="286" t="s">
        <v>155</v>
      </c>
      <c r="H208" s="287">
        <v>18</v>
      </c>
      <c r="I208" s="288"/>
      <c r="J208" s="289">
        <f>ROUND(I208*H208,2)</f>
        <v>0</v>
      </c>
      <c r="K208" s="285" t="s">
        <v>1</v>
      </c>
      <c r="L208" s="290"/>
      <c r="M208" s="291" t="s">
        <v>1</v>
      </c>
      <c r="N208" s="292" t="s">
        <v>44</v>
      </c>
      <c r="O208" s="92"/>
      <c r="P208" s="228">
        <f>O208*H208</f>
        <v>0</v>
      </c>
      <c r="Q208" s="228">
        <v>0.00050000000000000001</v>
      </c>
      <c r="R208" s="228">
        <f>Q208*H208</f>
        <v>0.0090000000000000011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359</v>
      </c>
      <c r="AT208" s="230" t="s">
        <v>320</v>
      </c>
      <c r="AU208" s="230" t="s">
        <v>88</v>
      </c>
      <c r="AY208" s="18" t="s">
        <v>137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21</v>
      </c>
      <c r="BK208" s="231">
        <f>ROUND(I208*H208,2)</f>
        <v>0</v>
      </c>
      <c r="BL208" s="18" t="s">
        <v>359</v>
      </c>
      <c r="BM208" s="230" t="s">
        <v>1337</v>
      </c>
    </row>
    <row r="209" s="2" customFormat="1">
      <c r="A209" s="39"/>
      <c r="B209" s="40"/>
      <c r="C209" s="41"/>
      <c r="D209" s="232" t="s">
        <v>146</v>
      </c>
      <c r="E209" s="41"/>
      <c r="F209" s="233" t="s">
        <v>1336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146</v>
      </c>
      <c r="AU209" s="18" t="s">
        <v>88</v>
      </c>
    </row>
    <row r="210" s="2" customFormat="1" ht="37.8" customHeight="1">
      <c r="A210" s="39"/>
      <c r="B210" s="40"/>
      <c r="C210" s="219" t="s">
        <v>416</v>
      </c>
      <c r="D210" s="219" t="s">
        <v>139</v>
      </c>
      <c r="E210" s="220" t="s">
        <v>1338</v>
      </c>
      <c r="F210" s="221" t="s">
        <v>1339</v>
      </c>
      <c r="G210" s="222" t="s">
        <v>212</v>
      </c>
      <c r="H210" s="223">
        <v>590</v>
      </c>
      <c r="I210" s="224"/>
      <c r="J210" s="225">
        <f>ROUND(I210*H210,2)</f>
        <v>0</v>
      </c>
      <c r="K210" s="221" t="s">
        <v>1</v>
      </c>
      <c r="L210" s="45"/>
      <c r="M210" s="226" t="s">
        <v>1</v>
      </c>
      <c r="N210" s="227" t="s">
        <v>44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594</v>
      </c>
      <c r="AT210" s="230" t="s">
        <v>139</v>
      </c>
      <c r="AU210" s="230" t="s">
        <v>88</v>
      </c>
      <c r="AY210" s="18" t="s">
        <v>137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21</v>
      </c>
      <c r="BK210" s="231">
        <f>ROUND(I210*H210,2)</f>
        <v>0</v>
      </c>
      <c r="BL210" s="18" t="s">
        <v>594</v>
      </c>
      <c r="BM210" s="230" t="s">
        <v>1340</v>
      </c>
    </row>
    <row r="211" s="2" customFormat="1">
      <c r="A211" s="39"/>
      <c r="B211" s="40"/>
      <c r="C211" s="41"/>
      <c r="D211" s="232" t="s">
        <v>146</v>
      </c>
      <c r="E211" s="41"/>
      <c r="F211" s="233" t="s">
        <v>1339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146</v>
      </c>
      <c r="AU211" s="18" t="s">
        <v>88</v>
      </c>
    </row>
    <row r="212" s="2" customFormat="1" ht="16.5" customHeight="1">
      <c r="A212" s="39"/>
      <c r="B212" s="40"/>
      <c r="C212" s="283" t="s">
        <v>424</v>
      </c>
      <c r="D212" s="283" t="s">
        <v>320</v>
      </c>
      <c r="E212" s="284" t="s">
        <v>1341</v>
      </c>
      <c r="F212" s="285" t="s">
        <v>1342</v>
      </c>
      <c r="G212" s="286" t="s">
        <v>155</v>
      </c>
      <c r="H212" s="287">
        <v>5</v>
      </c>
      <c r="I212" s="288"/>
      <c r="J212" s="289">
        <f>ROUND(I212*H212,2)</f>
        <v>0</v>
      </c>
      <c r="K212" s="285" t="s">
        <v>1</v>
      </c>
      <c r="L212" s="290"/>
      <c r="M212" s="291" t="s">
        <v>1</v>
      </c>
      <c r="N212" s="292" t="s">
        <v>44</v>
      </c>
      <c r="O212" s="92"/>
      <c r="P212" s="228">
        <f>O212*H212</f>
        <v>0</v>
      </c>
      <c r="Q212" s="228">
        <v>0.00023000000000000001</v>
      </c>
      <c r="R212" s="228">
        <f>Q212*H212</f>
        <v>0.00115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1261</v>
      </c>
      <c r="AT212" s="230" t="s">
        <v>320</v>
      </c>
      <c r="AU212" s="230" t="s">
        <v>88</v>
      </c>
      <c r="AY212" s="18" t="s">
        <v>137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21</v>
      </c>
      <c r="BK212" s="231">
        <f>ROUND(I212*H212,2)</f>
        <v>0</v>
      </c>
      <c r="BL212" s="18" t="s">
        <v>594</v>
      </c>
      <c r="BM212" s="230" t="s">
        <v>1343</v>
      </c>
    </row>
    <row r="213" s="2" customFormat="1">
      <c r="A213" s="39"/>
      <c r="B213" s="40"/>
      <c r="C213" s="41"/>
      <c r="D213" s="232" t="s">
        <v>146</v>
      </c>
      <c r="E213" s="41"/>
      <c r="F213" s="233" t="s">
        <v>1342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146</v>
      </c>
      <c r="AU213" s="18" t="s">
        <v>88</v>
      </c>
    </row>
    <row r="214" s="2" customFormat="1" ht="16.5" customHeight="1">
      <c r="A214" s="39"/>
      <c r="B214" s="40"/>
      <c r="C214" s="283" t="s">
        <v>431</v>
      </c>
      <c r="D214" s="283" t="s">
        <v>320</v>
      </c>
      <c r="E214" s="284" t="s">
        <v>1344</v>
      </c>
      <c r="F214" s="285" t="s">
        <v>1345</v>
      </c>
      <c r="G214" s="286" t="s">
        <v>155</v>
      </c>
      <c r="H214" s="287">
        <v>26</v>
      </c>
      <c r="I214" s="288"/>
      <c r="J214" s="289">
        <f>ROUND(I214*H214,2)</f>
        <v>0</v>
      </c>
      <c r="K214" s="285" t="s">
        <v>1</v>
      </c>
      <c r="L214" s="290"/>
      <c r="M214" s="291" t="s">
        <v>1</v>
      </c>
      <c r="N214" s="292" t="s">
        <v>44</v>
      </c>
      <c r="O214" s="92"/>
      <c r="P214" s="228">
        <f>O214*H214</f>
        <v>0</v>
      </c>
      <c r="Q214" s="228">
        <v>0.00016000000000000001</v>
      </c>
      <c r="R214" s="228">
        <f>Q214*H214</f>
        <v>0.0041600000000000005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1261</v>
      </c>
      <c r="AT214" s="230" t="s">
        <v>320</v>
      </c>
      <c r="AU214" s="230" t="s">
        <v>88</v>
      </c>
      <c r="AY214" s="18" t="s">
        <v>137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21</v>
      </c>
      <c r="BK214" s="231">
        <f>ROUND(I214*H214,2)</f>
        <v>0</v>
      </c>
      <c r="BL214" s="18" t="s">
        <v>594</v>
      </c>
      <c r="BM214" s="230" t="s">
        <v>1346</v>
      </c>
    </row>
    <row r="215" s="2" customFormat="1">
      <c r="A215" s="39"/>
      <c r="B215" s="40"/>
      <c r="C215" s="41"/>
      <c r="D215" s="232" t="s">
        <v>146</v>
      </c>
      <c r="E215" s="41"/>
      <c r="F215" s="233" t="s">
        <v>1345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146</v>
      </c>
      <c r="AU215" s="18" t="s">
        <v>88</v>
      </c>
    </row>
    <row r="216" s="2" customFormat="1" ht="16.5" customHeight="1">
      <c r="A216" s="39"/>
      <c r="B216" s="40"/>
      <c r="C216" s="283" t="s">
        <v>435</v>
      </c>
      <c r="D216" s="283" t="s">
        <v>320</v>
      </c>
      <c r="E216" s="284" t="s">
        <v>1347</v>
      </c>
      <c r="F216" s="285" t="s">
        <v>1348</v>
      </c>
      <c r="G216" s="286" t="s">
        <v>373</v>
      </c>
      <c r="H216" s="287">
        <v>560.5</v>
      </c>
      <c r="I216" s="288"/>
      <c r="J216" s="289">
        <f>ROUND(I216*H216,2)</f>
        <v>0</v>
      </c>
      <c r="K216" s="285" t="s">
        <v>1</v>
      </c>
      <c r="L216" s="290"/>
      <c r="M216" s="291" t="s">
        <v>1</v>
      </c>
      <c r="N216" s="292" t="s">
        <v>44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359</v>
      </c>
      <c r="AT216" s="230" t="s">
        <v>320</v>
      </c>
      <c r="AU216" s="230" t="s">
        <v>88</v>
      </c>
      <c r="AY216" s="18" t="s">
        <v>137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21</v>
      </c>
      <c r="BK216" s="231">
        <f>ROUND(I216*H216,2)</f>
        <v>0</v>
      </c>
      <c r="BL216" s="18" t="s">
        <v>359</v>
      </c>
      <c r="BM216" s="230" t="s">
        <v>1349</v>
      </c>
    </row>
    <row r="217" s="2" customFormat="1">
      <c r="A217" s="39"/>
      <c r="B217" s="40"/>
      <c r="C217" s="41"/>
      <c r="D217" s="232" t="s">
        <v>146</v>
      </c>
      <c r="E217" s="41"/>
      <c r="F217" s="233" t="s">
        <v>1348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146</v>
      </c>
      <c r="AU217" s="18" t="s">
        <v>88</v>
      </c>
    </row>
    <row r="218" s="2" customFormat="1" ht="37.8" customHeight="1">
      <c r="A218" s="39"/>
      <c r="B218" s="40"/>
      <c r="C218" s="219" t="s">
        <v>439</v>
      </c>
      <c r="D218" s="219" t="s">
        <v>139</v>
      </c>
      <c r="E218" s="220" t="s">
        <v>1350</v>
      </c>
      <c r="F218" s="221" t="s">
        <v>1351</v>
      </c>
      <c r="G218" s="222" t="s">
        <v>155</v>
      </c>
      <c r="H218" s="223">
        <v>1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44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594</v>
      </c>
      <c r="AT218" s="230" t="s">
        <v>139</v>
      </c>
      <c r="AU218" s="230" t="s">
        <v>88</v>
      </c>
      <c r="AY218" s="18" t="s">
        <v>137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21</v>
      </c>
      <c r="BK218" s="231">
        <f>ROUND(I218*H218,2)</f>
        <v>0</v>
      </c>
      <c r="BL218" s="18" t="s">
        <v>594</v>
      </c>
      <c r="BM218" s="230" t="s">
        <v>1352</v>
      </c>
    </row>
    <row r="219" s="2" customFormat="1">
      <c r="A219" s="39"/>
      <c r="B219" s="40"/>
      <c r="C219" s="41"/>
      <c r="D219" s="232" t="s">
        <v>146</v>
      </c>
      <c r="E219" s="41"/>
      <c r="F219" s="233" t="s">
        <v>1351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146</v>
      </c>
      <c r="AU219" s="18" t="s">
        <v>88</v>
      </c>
    </row>
    <row r="220" s="2" customFormat="1" ht="24.15" customHeight="1">
      <c r="A220" s="39"/>
      <c r="B220" s="40"/>
      <c r="C220" s="219" t="s">
        <v>444</v>
      </c>
      <c r="D220" s="219" t="s">
        <v>139</v>
      </c>
      <c r="E220" s="220" t="s">
        <v>1353</v>
      </c>
      <c r="F220" s="221" t="s">
        <v>1354</v>
      </c>
      <c r="G220" s="222" t="s">
        <v>155</v>
      </c>
      <c r="H220" s="223">
        <v>1</v>
      </c>
      <c r="I220" s="224"/>
      <c r="J220" s="225">
        <f>ROUND(I220*H220,2)</f>
        <v>0</v>
      </c>
      <c r="K220" s="221" t="s">
        <v>1</v>
      </c>
      <c r="L220" s="45"/>
      <c r="M220" s="226" t="s">
        <v>1</v>
      </c>
      <c r="N220" s="227" t="s">
        <v>44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594</v>
      </c>
      <c r="AT220" s="230" t="s">
        <v>139</v>
      </c>
      <c r="AU220" s="230" t="s">
        <v>88</v>
      </c>
      <c r="AY220" s="18" t="s">
        <v>137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21</v>
      </c>
      <c r="BK220" s="231">
        <f>ROUND(I220*H220,2)</f>
        <v>0</v>
      </c>
      <c r="BL220" s="18" t="s">
        <v>594</v>
      </c>
      <c r="BM220" s="230" t="s">
        <v>1355</v>
      </c>
    </row>
    <row r="221" s="2" customFormat="1">
      <c r="A221" s="39"/>
      <c r="B221" s="40"/>
      <c r="C221" s="41"/>
      <c r="D221" s="232" t="s">
        <v>146</v>
      </c>
      <c r="E221" s="41"/>
      <c r="F221" s="233" t="s">
        <v>1354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146</v>
      </c>
      <c r="AU221" s="18" t="s">
        <v>88</v>
      </c>
    </row>
    <row r="222" s="2" customFormat="1" ht="24.15" customHeight="1">
      <c r="A222" s="39"/>
      <c r="B222" s="40"/>
      <c r="C222" s="219" t="s">
        <v>448</v>
      </c>
      <c r="D222" s="219" t="s">
        <v>139</v>
      </c>
      <c r="E222" s="220" t="s">
        <v>1356</v>
      </c>
      <c r="F222" s="221" t="s">
        <v>1357</v>
      </c>
      <c r="G222" s="222" t="s">
        <v>155</v>
      </c>
      <c r="H222" s="223">
        <v>3</v>
      </c>
      <c r="I222" s="224"/>
      <c r="J222" s="225">
        <f>ROUND(I222*H222,2)</f>
        <v>0</v>
      </c>
      <c r="K222" s="221" t="s">
        <v>1</v>
      </c>
      <c r="L222" s="45"/>
      <c r="M222" s="226" t="s">
        <v>1</v>
      </c>
      <c r="N222" s="227" t="s">
        <v>44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594</v>
      </c>
      <c r="AT222" s="230" t="s">
        <v>139</v>
      </c>
      <c r="AU222" s="230" t="s">
        <v>88</v>
      </c>
      <c r="AY222" s="18" t="s">
        <v>137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21</v>
      </c>
      <c r="BK222" s="231">
        <f>ROUND(I222*H222,2)</f>
        <v>0</v>
      </c>
      <c r="BL222" s="18" t="s">
        <v>594</v>
      </c>
      <c r="BM222" s="230" t="s">
        <v>1358</v>
      </c>
    </row>
    <row r="223" s="2" customFormat="1">
      <c r="A223" s="39"/>
      <c r="B223" s="40"/>
      <c r="C223" s="41"/>
      <c r="D223" s="232" t="s">
        <v>146</v>
      </c>
      <c r="E223" s="41"/>
      <c r="F223" s="233" t="s">
        <v>1357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146</v>
      </c>
      <c r="AU223" s="18" t="s">
        <v>88</v>
      </c>
    </row>
    <row r="224" s="2" customFormat="1" ht="24.15" customHeight="1">
      <c r="A224" s="39"/>
      <c r="B224" s="40"/>
      <c r="C224" s="219" t="s">
        <v>455</v>
      </c>
      <c r="D224" s="219" t="s">
        <v>139</v>
      </c>
      <c r="E224" s="220" t="s">
        <v>1359</v>
      </c>
      <c r="F224" s="221" t="s">
        <v>1360</v>
      </c>
      <c r="G224" s="222" t="s">
        <v>155</v>
      </c>
      <c r="H224" s="223">
        <v>9</v>
      </c>
      <c r="I224" s="224"/>
      <c r="J224" s="225">
        <f>ROUND(I224*H224,2)</f>
        <v>0</v>
      </c>
      <c r="K224" s="221" t="s">
        <v>1</v>
      </c>
      <c r="L224" s="45"/>
      <c r="M224" s="226" t="s">
        <v>1</v>
      </c>
      <c r="N224" s="227" t="s">
        <v>44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594</v>
      </c>
      <c r="AT224" s="230" t="s">
        <v>139</v>
      </c>
      <c r="AU224" s="230" t="s">
        <v>88</v>
      </c>
      <c r="AY224" s="18" t="s">
        <v>137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21</v>
      </c>
      <c r="BK224" s="231">
        <f>ROUND(I224*H224,2)</f>
        <v>0</v>
      </c>
      <c r="BL224" s="18" t="s">
        <v>594</v>
      </c>
      <c r="BM224" s="230" t="s">
        <v>1361</v>
      </c>
    </row>
    <row r="225" s="2" customFormat="1">
      <c r="A225" s="39"/>
      <c r="B225" s="40"/>
      <c r="C225" s="41"/>
      <c r="D225" s="232" t="s">
        <v>146</v>
      </c>
      <c r="E225" s="41"/>
      <c r="F225" s="233" t="s">
        <v>1360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88</v>
      </c>
    </row>
    <row r="226" s="2" customFormat="1" ht="37.8" customHeight="1">
      <c r="A226" s="39"/>
      <c r="B226" s="40"/>
      <c r="C226" s="219" t="s">
        <v>461</v>
      </c>
      <c r="D226" s="219" t="s">
        <v>139</v>
      </c>
      <c r="E226" s="220" t="s">
        <v>1362</v>
      </c>
      <c r="F226" s="221" t="s">
        <v>1363</v>
      </c>
      <c r="G226" s="222" t="s">
        <v>212</v>
      </c>
      <c r="H226" s="223">
        <v>132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44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594</v>
      </c>
      <c r="AT226" s="230" t="s">
        <v>139</v>
      </c>
      <c r="AU226" s="230" t="s">
        <v>88</v>
      </c>
      <c r="AY226" s="18" t="s">
        <v>137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21</v>
      </c>
      <c r="BK226" s="231">
        <f>ROUND(I226*H226,2)</f>
        <v>0</v>
      </c>
      <c r="BL226" s="18" t="s">
        <v>594</v>
      </c>
      <c r="BM226" s="230" t="s">
        <v>1364</v>
      </c>
    </row>
    <row r="227" s="2" customFormat="1">
      <c r="A227" s="39"/>
      <c r="B227" s="40"/>
      <c r="C227" s="41"/>
      <c r="D227" s="232" t="s">
        <v>146</v>
      </c>
      <c r="E227" s="41"/>
      <c r="F227" s="233" t="s">
        <v>1363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88</v>
      </c>
    </row>
    <row r="228" s="2" customFormat="1" ht="24.15" customHeight="1">
      <c r="A228" s="39"/>
      <c r="B228" s="40"/>
      <c r="C228" s="283" t="s">
        <v>466</v>
      </c>
      <c r="D228" s="283" t="s">
        <v>320</v>
      </c>
      <c r="E228" s="284" t="s">
        <v>1365</v>
      </c>
      <c r="F228" s="285" t="s">
        <v>1366</v>
      </c>
      <c r="G228" s="286" t="s">
        <v>212</v>
      </c>
      <c r="H228" s="287">
        <v>151.80000000000001</v>
      </c>
      <c r="I228" s="288"/>
      <c r="J228" s="289">
        <f>ROUND(I228*H228,2)</f>
        <v>0</v>
      </c>
      <c r="K228" s="285" t="s">
        <v>1</v>
      </c>
      <c r="L228" s="290"/>
      <c r="M228" s="291" t="s">
        <v>1</v>
      </c>
      <c r="N228" s="292" t="s">
        <v>44</v>
      </c>
      <c r="O228" s="92"/>
      <c r="P228" s="228">
        <f>O228*H228</f>
        <v>0</v>
      </c>
      <c r="Q228" s="228">
        <v>0.00012</v>
      </c>
      <c r="R228" s="228">
        <f>Q228*H228</f>
        <v>0.018216000000000003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359</v>
      </c>
      <c r="AT228" s="230" t="s">
        <v>320</v>
      </c>
      <c r="AU228" s="230" t="s">
        <v>88</v>
      </c>
      <c r="AY228" s="18" t="s">
        <v>137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21</v>
      </c>
      <c r="BK228" s="231">
        <f>ROUND(I228*H228,2)</f>
        <v>0</v>
      </c>
      <c r="BL228" s="18" t="s">
        <v>359</v>
      </c>
      <c r="BM228" s="230" t="s">
        <v>1367</v>
      </c>
    </row>
    <row r="229" s="2" customFormat="1">
      <c r="A229" s="39"/>
      <c r="B229" s="40"/>
      <c r="C229" s="41"/>
      <c r="D229" s="232" t="s">
        <v>146</v>
      </c>
      <c r="E229" s="41"/>
      <c r="F229" s="233" t="s">
        <v>1366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146</v>
      </c>
      <c r="AU229" s="18" t="s">
        <v>88</v>
      </c>
    </row>
    <row r="230" s="2" customFormat="1" ht="37.8" customHeight="1">
      <c r="A230" s="39"/>
      <c r="B230" s="40"/>
      <c r="C230" s="219" t="s">
        <v>471</v>
      </c>
      <c r="D230" s="219" t="s">
        <v>139</v>
      </c>
      <c r="E230" s="220" t="s">
        <v>1368</v>
      </c>
      <c r="F230" s="221" t="s">
        <v>1363</v>
      </c>
      <c r="G230" s="222" t="s">
        <v>212</v>
      </c>
      <c r="H230" s="223">
        <v>113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44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594</v>
      </c>
      <c r="AT230" s="230" t="s">
        <v>139</v>
      </c>
      <c r="AU230" s="230" t="s">
        <v>88</v>
      </c>
      <c r="AY230" s="18" t="s">
        <v>137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21</v>
      </c>
      <c r="BK230" s="231">
        <f>ROUND(I230*H230,2)</f>
        <v>0</v>
      </c>
      <c r="BL230" s="18" t="s">
        <v>594</v>
      </c>
      <c r="BM230" s="230" t="s">
        <v>1369</v>
      </c>
    </row>
    <row r="231" s="2" customFormat="1">
      <c r="A231" s="39"/>
      <c r="B231" s="40"/>
      <c r="C231" s="41"/>
      <c r="D231" s="232" t="s">
        <v>146</v>
      </c>
      <c r="E231" s="41"/>
      <c r="F231" s="233" t="s">
        <v>1363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146</v>
      </c>
      <c r="AU231" s="18" t="s">
        <v>88</v>
      </c>
    </row>
    <row r="232" s="2" customFormat="1" ht="24.15" customHeight="1">
      <c r="A232" s="39"/>
      <c r="B232" s="40"/>
      <c r="C232" s="283" t="s">
        <v>477</v>
      </c>
      <c r="D232" s="283" t="s">
        <v>320</v>
      </c>
      <c r="E232" s="284" t="s">
        <v>1370</v>
      </c>
      <c r="F232" s="285" t="s">
        <v>1371</v>
      </c>
      <c r="G232" s="286" t="s">
        <v>212</v>
      </c>
      <c r="H232" s="287">
        <v>129.94999999999999</v>
      </c>
      <c r="I232" s="288"/>
      <c r="J232" s="289">
        <f>ROUND(I232*H232,2)</f>
        <v>0</v>
      </c>
      <c r="K232" s="285" t="s">
        <v>1</v>
      </c>
      <c r="L232" s="290"/>
      <c r="M232" s="291" t="s">
        <v>1</v>
      </c>
      <c r="N232" s="292" t="s">
        <v>44</v>
      </c>
      <c r="O232" s="92"/>
      <c r="P232" s="228">
        <f>O232*H232</f>
        <v>0</v>
      </c>
      <c r="Q232" s="228">
        <v>0.00020000000000000001</v>
      </c>
      <c r="R232" s="228">
        <f>Q232*H232</f>
        <v>0.025989999999999999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359</v>
      </c>
      <c r="AT232" s="230" t="s">
        <v>320</v>
      </c>
      <c r="AU232" s="230" t="s">
        <v>88</v>
      </c>
      <c r="AY232" s="18" t="s">
        <v>137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21</v>
      </c>
      <c r="BK232" s="231">
        <f>ROUND(I232*H232,2)</f>
        <v>0</v>
      </c>
      <c r="BL232" s="18" t="s">
        <v>359</v>
      </c>
      <c r="BM232" s="230" t="s">
        <v>1372</v>
      </c>
    </row>
    <row r="233" s="2" customFormat="1">
      <c r="A233" s="39"/>
      <c r="B233" s="40"/>
      <c r="C233" s="41"/>
      <c r="D233" s="232" t="s">
        <v>146</v>
      </c>
      <c r="E233" s="41"/>
      <c r="F233" s="233" t="s">
        <v>1371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146</v>
      </c>
      <c r="AU233" s="18" t="s">
        <v>88</v>
      </c>
    </row>
    <row r="234" s="2" customFormat="1" ht="37.8" customHeight="1">
      <c r="A234" s="39"/>
      <c r="B234" s="40"/>
      <c r="C234" s="219" t="s">
        <v>485</v>
      </c>
      <c r="D234" s="219" t="s">
        <v>139</v>
      </c>
      <c r="E234" s="220" t="s">
        <v>1373</v>
      </c>
      <c r="F234" s="221" t="s">
        <v>1374</v>
      </c>
      <c r="G234" s="222" t="s">
        <v>212</v>
      </c>
      <c r="H234" s="223">
        <v>439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44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594</v>
      </c>
      <c r="AT234" s="230" t="s">
        <v>139</v>
      </c>
      <c r="AU234" s="230" t="s">
        <v>88</v>
      </c>
      <c r="AY234" s="18" t="s">
        <v>137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21</v>
      </c>
      <c r="BK234" s="231">
        <f>ROUND(I234*H234,2)</f>
        <v>0</v>
      </c>
      <c r="BL234" s="18" t="s">
        <v>594</v>
      </c>
      <c r="BM234" s="230" t="s">
        <v>1375</v>
      </c>
    </row>
    <row r="235" s="2" customFormat="1">
      <c r="A235" s="39"/>
      <c r="B235" s="40"/>
      <c r="C235" s="41"/>
      <c r="D235" s="232" t="s">
        <v>146</v>
      </c>
      <c r="E235" s="41"/>
      <c r="F235" s="233" t="s">
        <v>1374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146</v>
      </c>
      <c r="AU235" s="18" t="s">
        <v>88</v>
      </c>
    </row>
    <row r="236" s="2" customFormat="1" ht="24.15" customHeight="1">
      <c r="A236" s="39"/>
      <c r="B236" s="40"/>
      <c r="C236" s="283" t="s">
        <v>491</v>
      </c>
      <c r="D236" s="283" t="s">
        <v>320</v>
      </c>
      <c r="E236" s="284" t="s">
        <v>1376</v>
      </c>
      <c r="F236" s="285" t="s">
        <v>1377</v>
      </c>
      <c r="G236" s="286" t="s">
        <v>212</v>
      </c>
      <c r="H236" s="287">
        <v>504.85000000000002</v>
      </c>
      <c r="I236" s="288"/>
      <c r="J236" s="289">
        <f>ROUND(I236*H236,2)</f>
        <v>0</v>
      </c>
      <c r="K236" s="285" t="s">
        <v>1</v>
      </c>
      <c r="L236" s="290"/>
      <c r="M236" s="291" t="s">
        <v>1</v>
      </c>
      <c r="N236" s="292" t="s">
        <v>44</v>
      </c>
      <c r="O236" s="92"/>
      <c r="P236" s="228">
        <f>O236*H236</f>
        <v>0</v>
      </c>
      <c r="Q236" s="228">
        <v>0.00060999999999999997</v>
      </c>
      <c r="R236" s="228">
        <f>Q236*H236</f>
        <v>0.30795850000000002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359</v>
      </c>
      <c r="AT236" s="230" t="s">
        <v>320</v>
      </c>
      <c r="AU236" s="230" t="s">
        <v>88</v>
      </c>
      <c r="AY236" s="18" t="s">
        <v>137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21</v>
      </c>
      <c r="BK236" s="231">
        <f>ROUND(I236*H236,2)</f>
        <v>0</v>
      </c>
      <c r="BL236" s="18" t="s">
        <v>359</v>
      </c>
      <c r="BM236" s="230" t="s">
        <v>1378</v>
      </c>
    </row>
    <row r="237" s="2" customFormat="1">
      <c r="A237" s="39"/>
      <c r="B237" s="40"/>
      <c r="C237" s="41"/>
      <c r="D237" s="232" t="s">
        <v>146</v>
      </c>
      <c r="E237" s="41"/>
      <c r="F237" s="233" t="s">
        <v>1377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146</v>
      </c>
      <c r="AU237" s="18" t="s">
        <v>88</v>
      </c>
    </row>
    <row r="238" s="2" customFormat="1" ht="16.5" customHeight="1">
      <c r="A238" s="39"/>
      <c r="B238" s="40"/>
      <c r="C238" s="219" t="s">
        <v>501</v>
      </c>
      <c r="D238" s="219" t="s">
        <v>139</v>
      </c>
      <c r="E238" s="220" t="s">
        <v>1379</v>
      </c>
      <c r="F238" s="221" t="s">
        <v>1380</v>
      </c>
      <c r="G238" s="222" t="s">
        <v>155</v>
      </c>
      <c r="H238" s="223">
        <v>224</v>
      </c>
      <c r="I238" s="224"/>
      <c r="J238" s="225">
        <f>ROUND(I238*H238,2)</f>
        <v>0</v>
      </c>
      <c r="K238" s="221" t="s">
        <v>1</v>
      </c>
      <c r="L238" s="45"/>
      <c r="M238" s="226" t="s">
        <v>1</v>
      </c>
      <c r="N238" s="227" t="s">
        <v>44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594</v>
      </c>
      <c r="AT238" s="230" t="s">
        <v>139</v>
      </c>
      <c r="AU238" s="230" t="s">
        <v>88</v>
      </c>
      <c r="AY238" s="18" t="s">
        <v>137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21</v>
      </c>
      <c r="BK238" s="231">
        <f>ROUND(I238*H238,2)</f>
        <v>0</v>
      </c>
      <c r="BL238" s="18" t="s">
        <v>594</v>
      </c>
      <c r="BM238" s="230" t="s">
        <v>1381</v>
      </c>
    </row>
    <row r="239" s="2" customFormat="1">
      <c r="A239" s="39"/>
      <c r="B239" s="40"/>
      <c r="C239" s="41"/>
      <c r="D239" s="232" t="s">
        <v>146</v>
      </c>
      <c r="E239" s="41"/>
      <c r="F239" s="233" t="s">
        <v>1380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146</v>
      </c>
      <c r="AU239" s="18" t="s">
        <v>88</v>
      </c>
    </row>
    <row r="240" s="2" customFormat="1" ht="16.5" customHeight="1">
      <c r="A240" s="39"/>
      <c r="B240" s="40"/>
      <c r="C240" s="283" t="s">
        <v>518</v>
      </c>
      <c r="D240" s="283" t="s">
        <v>320</v>
      </c>
      <c r="E240" s="284" t="s">
        <v>1382</v>
      </c>
      <c r="F240" s="285" t="s">
        <v>1383</v>
      </c>
      <c r="G240" s="286" t="s">
        <v>1224</v>
      </c>
      <c r="H240" s="287">
        <v>224</v>
      </c>
      <c r="I240" s="288"/>
      <c r="J240" s="289">
        <f>ROUND(I240*H240,2)</f>
        <v>0</v>
      </c>
      <c r="K240" s="285" t="s">
        <v>1</v>
      </c>
      <c r="L240" s="290"/>
      <c r="M240" s="291" t="s">
        <v>1</v>
      </c>
      <c r="N240" s="292" t="s">
        <v>44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1261</v>
      </c>
      <c r="AT240" s="230" t="s">
        <v>320</v>
      </c>
      <c r="AU240" s="230" t="s">
        <v>88</v>
      </c>
      <c r="AY240" s="18" t="s">
        <v>137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21</v>
      </c>
      <c r="BK240" s="231">
        <f>ROUND(I240*H240,2)</f>
        <v>0</v>
      </c>
      <c r="BL240" s="18" t="s">
        <v>594</v>
      </c>
      <c r="BM240" s="230" t="s">
        <v>1384</v>
      </c>
    </row>
    <row r="241" s="2" customFormat="1">
      <c r="A241" s="39"/>
      <c r="B241" s="40"/>
      <c r="C241" s="41"/>
      <c r="D241" s="232" t="s">
        <v>146</v>
      </c>
      <c r="E241" s="41"/>
      <c r="F241" s="233" t="s">
        <v>1383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146</v>
      </c>
      <c r="AU241" s="18" t="s">
        <v>88</v>
      </c>
    </row>
    <row r="242" s="2" customFormat="1" ht="24.15" customHeight="1">
      <c r="A242" s="39"/>
      <c r="B242" s="40"/>
      <c r="C242" s="219" t="s">
        <v>522</v>
      </c>
      <c r="D242" s="219" t="s">
        <v>139</v>
      </c>
      <c r="E242" s="220" t="s">
        <v>1385</v>
      </c>
      <c r="F242" s="221" t="s">
        <v>1386</v>
      </c>
      <c r="G242" s="222" t="s">
        <v>212</v>
      </c>
      <c r="H242" s="223">
        <v>673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44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594</v>
      </c>
      <c r="AT242" s="230" t="s">
        <v>139</v>
      </c>
      <c r="AU242" s="230" t="s">
        <v>88</v>
      </c>
      <c r="AY242" s="18" t="s">
        <v>137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21</v>
      </c>
      <c r="BK242" s="231">
        <f>ROUND(I242*H242,2)</f>
        <v>0</v>
      </c>
      <c r="BL242" s="18" t="s">
        <v>594</v>
      </c>
      <c r="BM242" s="230" t="s">
        <v>1387</v>
      </c>
    </row>
    <row r="243" s="2" customFormat="1">
      <c r="A243" s="39"/>
      <c r="B243" s="40"/>
      <c r="C243" s="41"/>
      <c r="D243" s="232" t="s">
        <v>146</v>
      </c>
      <c r="E243" s="41"/>
      <c r="F243" s="233" t="s">
        <v>1386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146</v>
      </c>
      <c r="AU243" s="18" t="s">
        <v>88</v>
      </c>
    </row>
    <row r="244" s="2" customFormat="1" ht="24.15" customHeight="1">
      <c r="A244" s="39"/>
      <c r="B244" s="40"/>
      <c r="C244" s="219" t="s">
        <v>527</v>
      </c>
      <c r="D244" s="219" t="s">
        <v>139</v>
      </c>
      <c r="E244" s="220" t="s">
        <v>1388</v>
      </c>
      <c r="F244" s="221" t="s">
        <v>1389</v>
      </c>
      <c r="G244" s="222" t="s">
        <v>155</v>
      </c>
      <c r="H244" s="223">
        <v>12</v>
      </c>
      <c r="I244" s="224"/>
      <c r="J244" s="225">
        <f>ROUND(I244*H244,2)</f>
        <v>0</v>
      </c>
      <c r="K244" s="221" t="s">
        <v>1</v>
      </c>
      <c r="L244" s="45"/>
      <c r="M244" s="226" t="s">
        <v>1</v>
      </c>
      <c r="N244" s="227" t="s">
        <v>44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594</v>
      </c>
      <c r="AT244" s="230" t="s">
        <v>139</v>
      </c>
      <c r="AU244" s="230" t="s">
        <v>88</v>
      </c>
      <c r="AY244" s="18" t="s">
        <v>137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21</v>
      </c>
      <c r="BK244" s="231">
        <f>ROUND(I244*H244,2)</f>
        <v>0</v>
      </c>
      <c r="BL244" s="18" t="s">
        <v>594</v>
      </c>
      <c r="BM244" s="230" t="s">
        <v>1390</v>
      </c>
    </row>
    <row r="245" s="2" customFormat="1">
      <c r="A245" s="39"/>
      <c r="B245" s="40"/>
      <c r="C245" s="41"/>
      <c r="D245" s="232" t="s">
        <v>146</v>
      </c>
      <c r="E245" s="41"/>
      <c r="F245" s="233" t="s">
        <v>1389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146</v>
      </c>
      <c r="AU245" s="18" t="s">
        <v>88</v>
      </c>
    </row>
    <row r="246" s="2" customFormat="1" ht="16.5" customHeight="1">
      <c r="A246" s="39"/>
      <c r="B246" s="40"/>
      <c r="C246" s="219" t="s">
        <v>533</v>
      </c>
      <c r="D246" s="219" t="s">
        <v>139</v>
      </c>
      <c r="E246" s="220" t="s">
        <v>1391</v>
      </c>
      <c r="F246" s="221" t="s">
        <v>1392</v>
      </c>
      <c r="G246" s="222" t="s">
        <v>155</v>
      </c>
      <c r="H246" s="223">
        <v>12</v>
      </c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44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594</v>
      </c>
      <c r="AT246" s="230" t="s">
        <v>139</v>
      </c>
      <c r="AU246" s="230" t="s">
        <v>88</v>
      </c>
      <c r="AY246" s="18" t="s">
        <v>137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21</v>
      </c>
      <c r="BK246" s="231">
        <f>ROUND(I246*H246,2)</f>
        <v>0</v>
      </c>
      <c r="BL246" s="18" t="s">
        <v>594</v>
      </c>
      <c r="BM246" s="230" t="s">
        <v>1393</v>
      </c>
    </row>
    <row r="247" s="2" customFormat="1">
      <c r="A247" s="39"/>
      <c r="B247" s="40"/>
      <c r="C247" s="41"/>
      <c r="D247" s="232" t="s">
        <v>146</v>
      </c>
      <c r="E247" s="41"/>
      <c r="F247" s="233" t="s">
        <v>1392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146</v>
      </c>
      <c r="AU247" s="18" t="s">
        <v>88</v>
      </c>
    </row>
    <row r="248" s="2" customFormat="1" ht="16.5" customHeight="1">
      <c r="A248" s="39"/>
      <c r="B248" s="40"/>
      <c r="C248" s="219" t="s">
        <v>541</v>
      </c>
      <c r="D248" s="219" t="s">
        <v>139</v>
      </c>
      <c r="E248" s="220" t="s">
        <v>1394</v>
      </c>
      <c r="F248" s="221" t="s">
        <v>1395</v>
      </c>
      <c r="G248" s="222" t="s">
        <v>1396</v>
      </c>
      <c r="H248" s="223">
        <v>16</v>
      </c>
      <c r="I248" s="224"/>
      <c r="J248" s="225">
        <f>ROUND(I248*H248,2)</f>
        <v>0</v>
      </c>
      <c r="K248" s="221" t="s">
        <v>1</v>
      </c>
      <c r="L248" s="45"/>
      <c r="M248" s="226" t="s">
        <v>1</v>
      </c>
      <c r="N248" s="227" t="s">
        <v>44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594</v>
      </c>
      <c r="AT248" s="230" t="s">
        <v>139</v>
      </c>
      <c r="AU248" s="230" t="s">
        <v>88</v>
      </c>
      <c r="AY248" s="18" t="s">
        <v>137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21</v>
      </c>
      <c r="BK248" s="231">
        <f>ROUND(I248*H248,2)</f>
        <v>0</v>
      </c>
      <c r="BL248" s="18" t="s">
        <v>594</v>
      </c>
      <c r="BM248" s="230" t="s">
        <v>1397</v>
      </c>
    </row>
    <row r="249" s="2" customFormat="1">
      <c r="A249" s="39"/>
      <c r="B249" s="40"/>
      <c r="C249" s="41"/>
      <c r="D249" s="232" t="s">
        <v>146</v>
      </c>
      <c r="E249" s="41"/>
      <c r="F249" s="233" t="s">
        <v>1395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146</v>
      </c>
      <c r="AU249" s="18" t="s">
        <v>88</v>
      </c>
    </row>
    <row r="250" s="2" customFormat="1" ht="16.5" customHeight="1">
      <c r="A250" s="39"/>
      <c r="B250" s="40"/>
      <c r="C250" s="219" t="s">
        <v>548</v>
      </c>
      <c r="D250" s="219" t="s">
        <v>139</v>
      </c>
      <c r="E250" s="220" t="s">
        <v>1398</v>
      </c>
      <c r="F250" s="221" t="s">
        <v>1399</v>
      </c>
      <c r="G250" s="222" t="s">
        <v>1396</v>
      </c>
      <c r="H250" s="223">
        <v>17</v>
      </c>
      <c r="I250" s="224"/>
      <c r="J250" s="225">
        <f>ROUND(I250*H250,2)</f>
        <v>0</v>
      </c>
      <c r="K250" s="221" t="s">
        <v>1</v>
      </c>
      <c r="L250" s="45"/>
      <c r="M250" s="226" t="s">
        <v>1</v>
      </c>
      <c r="N250" s="227" t="s">
        <v>44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594</v>
      </c>
      <c r="AT250" s="230" t="s">
        <v>139</v>
      </c>
      <c r="AU250" s="230" t="s">
        <v>88</v>
      </c>
      <c r="AY250" s="18" t="s">
        <v>137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21</v>
      </c>
      <c r="BK250" s="231">
        <f>ROUND(I250*H250,2)</f>
        <v>0</v>
      </c>
      <c r="BL250" s="18" t="s">
        <v>594</v>
      </c>
      <c r="BM250" s="230" t="s">
        <v>1400</v>
      </c>
    </row>
    <row r="251" s="2" customFormat="1">
      <c r="A251" s="39"/>
      <c r="B251" s="40"/>
      <c r="C251" s="41"/>
      <c r="D251" s="232" t="s">
        <v>146</v>
      </c>
      <c r="E251" s="41"/>
      <c r="F251" s="233" t="s">
        <v>1399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146</v>
      </c>
      <c r="AU251" s="18" t="s">
        <v>88</v>
      </c>
    </row>
    <row r="252" s="2" customFormat="1" ht="24.15" customHeight="1">
      <c r="A252" s="39"/>
      <c r="B252" s="40"/>
      <c r="C252" s="219" t="s">
        <v>553</v>
      </c>
      <c r="D252" s="219" t="s">
        <v>139</v>
      </c>
      <c r="E252" s="220" t="s">
        <v>1401</v>
      </c>
      <c r="F252" s="221" t="s">
        <v>1402</v>
      </c>
      <c r="G252" s="222" t="s">
        <v>1403</v>
      </c>
      <c r="H252" s="223">
        <v>1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44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594</v>
      </c>
      <c r="AT252" s="230" t="s">
        <v>139</v>
      </c>
      <c r="AU252" s="230" t="s">
        <v>88</v>
      </c>
      <c r="AY252" s="18" t="s">
        <v>137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21</v>
      </c>
      <c r="BK252" s="231">
        <f>ROUND(I252*H252,2)</f>
        <v>0</v>
      </c>
      <c r="BL252" s="18" t="s">
        <v>594</v>
      </c>
      <c r="BM252" s="230" t="s">
        <v>1404</v>
      </c>
    </row>
    <row r="253" s="2" customFormat="1">
      <c r="A253" s="39"/>
      <c r="B253" s="40"/>
      <c r="C253" s="41"/>
      <c r="D253" s="232" t="s">
        <v>146</v>
      </c>
      <c r="E253" s="41"/>
      <c r="F253" s="233" t="s">
        <v>1402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146</v>
      </c>
      <c r="AU253" s="18" t="s">
        <v>88</v>
      </c>
    </row>
    <row r="254" s="12" customFormat="1" ht="22.8" customHeight="1">
      <c r="A254" s="12"/>
      <c r="B254" s="203"/>
      <c r="C254" s="204"/>
      <c r="D254" s="205" t="s">
        <v>78</v>
      </c>
      <c r="E254" s="217" t="s">
        <v>1405</v>
      </c>
      <c r="F254" s="217" t="s">
        <v>1406</v>
      </c>
      <c r="G254" s="204"/>
      <c r="H254" s="204"/>
      <c r="I254" s="207"/>
      <c r="J254" s="218">
        <f>BK254</f>
        <v>0</v>
      </c>
      <c r="K254" s="204"/>
      <c r="L254" s="209"/>
      <c r="M254" s="210"/>
      <c r="N254" s="211"/>
      <c r="O254" s="211"/>
      <c r="P254" s="212">
        <f>SUM(P255:P318)</f>
        <v>0</v>
      </c>
      <c r="Q254" s="211"/>
      <c r="R254" s="212">
        <f>SUM(R255:R318)</f>
        <v>0.47326849999999998</v>
      </c>
      <c r="S254" s="211"/>
      <c r="T254" s="213">
        <f>SUM(T255:T318)</f>
        <v>12.76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159</v>
      </c>
      <c r="AT254" s="215" t="s">
        <v>78</v>
      </c>
      <c r="AU254" s="215" t="s">
        <v>21</v>
      </c>
      <c r="AY254" s="214" t="s">
        <v>137</v>
      </c>
      <c r="BK254" s="216">
        <f>SUM(BK255:BK318)</f>
        <v>0</v>
      </c>
    </row>
    <row r="255" s="2" customFormat="1" ht="24.15" customHeight="1">
      <c r="A255" s="39"/>
      <c r="B255" s="40"/>
      <c r="C255" s="219" t="s">
        <v>560</v>
      </c>
      <c r="D255" s="219" t="s">
        <v>139</v>
      </c>
      <c r="E255" s="220" t="s">
        <v>1407</v>
      </c>
      <c r="F255" s="221" t="s">
        <v>1408</v>
      </c>
      <c r="G255" s="222" t="s">
        <v>248</v>
      </c>
      <c r="H255" s="223">
        <v>4.2999999999999998</v>
      </c>
      <c r="I255" s="224"/>
      <c r="J255" s="225">
        <f>ROUND(I255*H255,2)</f>
        <v>0</v>
      </c>
      <c r="K255" s="221" t="s">
        <v>1</v>
      </c>
      <c r="L255" s="45"/>
      <c r="M255" s="226" t="s">
        <v>1</v>
      </c>
      <c r="N255" s="227" t="s">
        <v>44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594</v>
      </c>
      <c r="AT255" s="230" t="s">
        <v>139</v>
      </c>
      <c r="AU255" s="230" t="s">
        <v>88</v>
      </c>
      <c r="AY255" s="18" t="s">
        <v>137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21</v>
      </c>
      <c r="BK255" s="231">
        <f>ROUND(I255*H255,2)</f>
        <v>0</v>
      </c>
      <c r="BL255" s="18" t="s">
        <v>594</v>
      </c>
      <c r="BM255" s="230" t="s">
        <v>1409</v>
      </c>
    </row>
    <row r="256" s="2" customFormat="1">
      <c r="A256" s="39"/>
      <c r="B256" s="40"/>
      <c r="C256" s="41"/>
      <c r="D256" s="232" t="s">
        <v>146</v>
      </c>
      <c r="E256" s="41"/>
      <c r="F256" s="233" t="s">
        <v>1408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146</v>
      </c>
      <c r="AU256" s="18" t="s">
        <v>88</v>
      </c>
    </row>
    <row r="257" s="2" customFormat="1" ht="24.15" customHeight="1">
      <c r="A257" s="39"/>
      <c r="B257" s="40"/>
      <c r="C257" s="219" t="s">
        <v>566</v>
      </c>
      <c r="D257" s="219" t="s">
        <v>139</v>
      </c>
      <c r="E257" s="220" t="s">
        <v>1410</v>
      </c>
      <c r="F257" s="221" t="s">
        <v>1411</v>
      </c>
      <c r="G257" s="222" t="s">
        <v>248</v>
      </c>
      <c r="H257" s="223">
        <v>17.699999999999999</v>
      </c>
      <c r="I257" s="224"/>
      <c r="J257" s="225">
        <f>ROUND(I257*H257,2)</f>
        <v>0</v>
      </c>
      <c r="K257" s="221" t="s">
        <v>1</v>
      </c>
      <c r="L257" s="45"/>
      <c r="M257" s="226" t="s">
        <v>1</v>
      </c>
      <c r="N257" s="227" t="s">
        <v>44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594</v>
      </c>
      <c r="AT257" s="230" t="s">
        <v>139</v>
      </c>
      <c r="AU257" s="230" t="s">
        <v>88</v>
      </c>
      <c r="AY257" s="18" t="s">
        <v>137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21</v>
      </c>
      <c r="BK257" s="231">
        <f>ROUND(I257*H257,2)</f>
        <v>0</v>
      </c>
      <c r="BL257" s="18" t="s">
        <v>594</v>
      </c>
      <c r="BM257" s="230" t="s">
        <v>1412</v>
      </c>
    </row>
    <row r="258" s="2" customFormat="1">
      <c r="A258" s="39"/>
      <c r="B258" s="40"/>
      <c r="C258" s="41"/>
      <c r="D258" s="232" t="s">
        <v>146</v>
      </c>
      <c r="E258" s="41"/>
      <c r="F258" s="233" t="s">
        <v>1411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146</v>
      </c>
      <c r="AU258" s="18" t="s">
        <v>88</v>
      </c>
    </row>
    <row r="259" s="2" customFormat="1" ht="24.15" customHeight="1">
      <c r="A259" s="39"/>
      <c r="B259" s="40"/>
      <c r="C259" s="219" t="s">
        <v>574</v>
      </c>
      <c r="D259" s="219" t="s">
        <v>139</v>
      </c>
      <c r="E259" s="220" t="s">
        <v>1413</v>
      </c>
      <c r="F259" s="221" t="s">
        <v>1414</v>
      </c>
      <c r="G259" s="222" t="s">
        <v>212</v>
      </c>
      <c r="H259" s="223">
        <v>103</v>
      </c>
      <c r="I259" s="224"/>
      <c r="J259" s="225">
        <f>ROUND(I259*H259,2)</f>
        <v>0</v>
      </c>
      <c r="K259" s="221" t="s">
        <v>1</v>
      </c>
      <c r="L259" s="45"/>
      <c r="M259" s="226" t="s">
        <v>1</v>
      </c>
      <c r="N259" s="227" t="s">
        <v>44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594</v>
      </c>
      <c r="AT259" s="230" t="s">
        <v>139</v>
      </c>
      <c r="AU259" s="230" t="s">
        <v>88</v>
      </c>
      <c r="AY259" s="18" t="s">
        <v>137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21</v>
      </c>
      <c r="BK259" s="231">
        <f>ROUND(I259*H259,2)</f>
        <v>0</v>
      </c>
      <c r="BL259" s="18" t="s">
        <v>594</v>
      </c>
      <c r="BM259" s="230" t="s">
        <v>1415</v>
      </c>
    </row>
    <row r="260" s="2" customFormat="1">
      <c r="A260" s="39"/>
      <c r="B260" s="40"/>
      <c r="C260" s="41"/>
      <c r="D260" s="232" t="s">
        <v>146</v>
      </c>
      <c r="E260" s="41"/>
      <c r="F260" s="233" t="s">
        <v>1414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146</v>
      </c>
      <c r="AU260" s="18" t="s">
        <v>88</v>
      </c>
    </row>
    <row r="261" s="2" customFormat="1" ht="24.15" customHeight="1">
      <c r="A261" s="39"/>
      <c r="B261" s="40"/>
      <c r="C261" s="219" t="s">
        <v>580</v>
      </c>
      <c r="D261" s="219" t="s">
        <v>139</v>
      </c>
      <c r="E261" s="220" t="s">
        <v>1416</v>
      </c>
      <c r="F261" s="221" t="s">
        <v>1417</v>
      </c>
      <c r="G261" s="222" t="s">
        <v>212</v>
      </c>
      <c r="H261" s="223">
        <v>15</v>
      </c>
      <c r="I261" s="224"/>
      <c r="J261" s="225">
        <f>ROUND(I261*H261,2)</f>
        <v>0</v>
      </c>
      <c r="K261" s="221" t="s">
        <v>1</v>
      </c>
      <c r="L261" s="45"/>
      <c r="M261" s="226" t="s">
        <v>1</v>
      </c>
      <c r="N261" s="227" t="s">
        <v>44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594</v>
      </c>
      <c r="AT261" s="230" t="s">
        <v>139</v>
      </c>
      <c r="AU261" s="230" t="s">
        <v>88</v>
      </c>
      <c r="AY261" s="18" t="s">
        <v>137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21</v>
      </c>
      <c r="BK261" s="231">
        <f>ROUND(I261*H261,2)</f>
        <v>0</v>
      </c>
      <c r="BL261" s="18" t="s">
        <v>594</v>
      </c>
      <c r="BM261" s="230" t="s">
        <v>1418</v>
      </c>
    </row>
    <row r="262" s="2" customFormat="1">
      <c r="A262" s="39"/>
      <c r="B262" s="40"/>
      <c r="C262" s="41"/>
      <c r="D262" s="232" t="s">
        <v>146</v>
      </c>
      <c r="E262" s="41"/>
      <c r="F262" s="233" t="s">
        <v>1417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146</v>
      </c>
      <c r="AU262" s="18" t="s">
        <v>88</v>
      </c>
    </row>
    <row r="263" s="2" customFormat="1" ht="24.15" customHeight="1">
      <c r="A263" s="39"/>
      <c r="B263" s="40"/>
      <c r="C263" s="219" t="s">
        <v>587</v>
      </c>
      <c r="D263" s="219" t="s">
        <v>139</v>
      </c>
      <c r="E263" s="220" t="s">
        <v>1419</v>
      </c>
      <c r="F263" s="221" t="s">
        <v>1420</v>
      </c>
      <c r="G263" s="222" t="s">
        <v>212</v>
      </c>
      <c r="H263" s="223">
        <v>267</v>
      </c>
      <c r="I263" s="224"/>
      <c r="J263" s="225">
        <f>ROUND(I263*H263,2)</f>
        <v>0</v>
      </c>
      <c r="K263" s="221" t="s">
        <v>1</v>
      </c>
      <c r="L263" s="45"/>
      <c r="M263" s="226" t="s">
        <v>1</v>
      </c>
      <c r="N263" s="227" t="s">
        <v>44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594</v>
      </c>
      <c r="AT263" s="230" t="s">
        <v>139</v>
      </c>
      <c r="AU263" s="230" t="s">
        <v>88</v>
      </c>
      <c r="AY263" s="18" t="s">
        <v>137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21</v>
      </c>
      <c r="BK263" s="231">
        <f>ROUND(I263*H263,2)</f>
        <v>0</v>
      </c>
      <c r="BL263" s="18" t="s">
        <v>594</v>
      </c>
      <c r="BM263" s="230" t="s">
        <v>1421</v>
      </c>
    </row>
    <row r="264" s="2" customFormat="1">
      <c r="A264" s="39"/>
      <c r="B264" s="40"/>
      <c r="C264" s="41"/>
      <c r="D264" s="232" t="s">
        <v>146</v>
      </c>
      <c r="E264" s="41"/>
      <c r="F264" s="233" t="s">
        <v>1420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146</v>
      </c>
      <c r="AU264" s="18" t="s">
        <v>88</v>
      </c>
    </row>
    <row r="265" s="2" customFormat="1" ht="24.15" customHeight="1">
      <c r="A265" s="39"/>
      <c r="B265" s="40"/>
      <c r="C265" s="219" t="s">
        <v>594</v>
      </c>
      <c r="D265" s="219" t="s">
        <v>139</v>
      </c>
      <c r="E265" s="220" t="s">
        <v>1422</v>
      </c>
      <c r="F265" s="221" t="s">
        <v>1423</v>
      </c>
      <c r="G265" s="222" t="s">
        <v>212</v>
      </c>
      <c r="H265" s="223">
        <v>120</v>
      </c>
      <c r="I265" s="224"/>
      <c r="J265" s="225">
        <f>ROUND(I265*H265,2)</f>
        <v>0</v>
      </c>
      <c r="K265" s="221" t="s">
        <v>1</v>
      </c>
      <c r="L265" s="45"/>
      <c r="M265" s="226" t="s">
        <v>1</v>
      </c>
      <c r="N265" s="227" t="s">
        <v>44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594</v>
      </c>
      <c r="AT265" s="230" t="s">
        <v>139</v>
      </c>
      <c r="AU265" s="230" t="s">
        <v>88</v>
      </c>
      <c r="AY265" s="18" t="s">
        <v>137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21</v>
      </c>
      <c r="BK265" s="231">
        <f>ROUND(I265*H265,2)</f>
        <v>0</v>
      </c>
      <c r="BL265" s="18" t="s">
        <v>594</v>
      </c>
      <c r="BM265" s="230" t="s">
        <v>1424</v>
      </c>
    </row>
    <row r="266" s="2" customFormat="1">
      <c r="A266" s="39"/>
      <c r="B266" s="40"/>
      <c r="C266" s="41"/>
      <c r="D266" s="232" t="s">
        <v>146</v>
      </c>
      <c r="E266" s="41"/>
      <c r="F266" s="233" t="s">
        <v>1423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146</v>
      </c>
      <c r="AU266" s="18" t="s">
        <v>88</v>
      </c>
    </row>
    <row r="267" s="2" customFormat="1" ht="24.15" customHeight="1">
      <c r="A267" s="39"/>
      <c r="B267" s="40"/>
      <c r="C267" s="219" t="s">
        <v>600</v>
      </c>
      <c r="D267" s="219" t="s">
        <v>139</v>
      </c>
      <c r="E267" s="220" t="s">
        <v>1425</v>
      </c>
      <c r="F267" s="221" t="s">
        <v>1426</v>
      </c>
      <c r="G267" s="222" t="s">
        <v>155</v>
      </c>
      <c r="H267" s="223">
        <v>18</v>
      </c>
      <c r="I267" s="224"/>
      <c r="J267" s="225">
        <f>ROUND(I267*H267,2)</f>
        <v>0</v>
      </c>
      <c r="K267" s="221" t="s">
        <v>1</v>
      </c>
      <c r="L267" s="45"/>
      <c r="M267" s="226" t="s">
        <v>1</v>
      </c>
      <c r="N267" s="227" t="s">
        <v>44</v>
      </c>
      <c r="O267" s="92"/>
      <c r="P267" s="228">
        <f>O267*H267</f>
        <v>0</v>
      </c>
      <c r="Q267" s="228">
        <v>0.0038</v>
      </c>
      <c r="R267" s="228">
        <f>Q267*H267</f>
        <v>0.068400000000000002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594</v>
      </c>
      <c r="AT267" s="230" t="s">
        <v>139</v>
      </c>
      <c r="AU267" s="230" t="s">
        <v>88</v>
      </c>
      <c r="AY267" s="18" t="s">
        <v>137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21</v>
      </c>
      <c r="BK267" s="231">
        <f>ROUND(I267*H267,2)</f>
        <v>0</v>
      </c>
      <c r="BL267" s="18" t="s">
        <v>594</v>
      </c>
      <c r="BM267" s="230" t="s">
        <v>1427</v>
      </c>
    </row>
    <row r="268" s="2" customFormat="1">
      <c r="A268" s="39"/>
      <c r="B268" s="40"/>
      <c r="C268" s="41"/>
      <c r="D268" s="232" t="s">
        <v>146</v>
      </c>
      <c r="E268" s="41"/>
      <c r="F268" s="233" t="s">
        <v>1426</v>
      </c>
      <c r="G268" s="41"/>
      <c r="H268" s="41"/>
      <c r="I268" s="234"/>
      <c r="J268" s="41"/>
      <c r="K268" s="41"/>
      <c r="L268" s="45"/>
      <c r="M268" s="235"/>
      <c r="N268" s="23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146</v>
      </c>
      <c r="AU268" s="18" t="s">
        <v>88</v>
      </c>
    </row>
    <row r="269" s="2" customFormat="1" ht="21.75" customHeight="1">
      <c r="A269" s="39"/>
      <c r="B269" s="40"/>
      <c r="C269" s="219" t="s">
        <v>609</v>
      </c>
      <c r="D269" s="219" t="s">
        <v>139</v>
      </c>
      <c r="E269" s="220" t="s">
        <v>1428</v>
      </c>
      <c r="F269" s="221" t="s">
        <v>1429</v>
      </c>
      <c r="G269" s="222" t="s">
        <v>155</v>
      </c>
      <c r="H269" s="223">
        <v>11</v>
      </c>
      <c r="I269" s="224"/>
      <c r="J269" s="225">
        <f>ROUND(I269*H269,2)</f>
        <v>0</v>
      </c>
      <c r="K269" s="221" t="s">
        <v>1</v>
      </c>
      <c r="L269" s="45"/>
      <c r="M269" s="226" t="s">
        <v>1</v>
      </c>
      <c r="N269" s="227" t="s">
        <v>44</v>
      </c>
      <c r="O269" s="92"/>
      <c r="P269" s="228">
        <f>O269*H269</f>
        <v>0</v>
      </c>
      <c r="Q269" s="228">
        <v>0.0076</v>
      </c>
      <c r="R269" s="228">
        <f>Q269*H269</f>
        <v>0.083599999999999994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594</v>
      </c>
      <c r="AT269" s="230" t="s">
        <v>139</v>
      </c>
      <c r="AU269" s="230" t="s">
        <v>88</v>
      </c>
      <c r="AY269" s="18" t="s">
        <v>137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21</v>
      </c>
      <c r="BK269" s="231">
        <f>ROUND(I269*H269,2)</f>
        <v>0</v>
      </c>
      <c r="BL269" s="18" t="s">
        <v>594</v>
      </c>
      <c r="BM269" s="230" t="s">
        <v>1430</v>
      </c>
    </row>
    <row r="270" s="2" customFormat="1">
      <c r="A270" s="39"/>
      <c r="B270" s="40"/>
      <c r="C270" s="41"/>
      <c r="D270" s="232" t="s">
        <v>146</v>
      </c>
      <c r="E270" s="41"/>
      <c r="F270" s="233" t="s">
        <v>1429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146</v>
      </c>
      <c r="AU270" s="18" t="s">
        <v>88</v>
      </c>
    </row>
    <row r="271" s="2" customFormat="1" ht="24.15" customHeight="1">
      <c r="A271" s="39"/>
      <c r="B271" s="40"/>
      <c r="C271" s="219" t="s">
        <v>617</v>
      </c>
      <c r="D271" s="219" t="s">
        <v>139</v>
      </c>
      <c r="E271" s="220" t="s">
        <v>1431</v>
      </c>
      <c r="F271" s="221" t="s">
        <v>1432</v>
      </c>
      <c r="G271" s="222" t="s">
        <v>212</v>
      </c>
      <c r="H271" s="223">
        <v>126</v>
      </c>
      <c r="I271" s="224"/>
      <c r="J271" s="225">
        <f>ROUND(I271*H271,2)</f>
        <v>0</v>
      </c>
      <c r="K271" s="221" t="s">
        <v>1</v>
      </c>
      <c r="L271" s="45"/>
      <c r="M271" s="226" t="s">
        <v>1</v>
      </c>
      <c r="N271" s="227" t="s">
        <v>44</v>
      </c>
      <c r="O271" s="92"/>
      <c r="P271" s="228">
        <f>O271*H271</f>
        <v>0</v>
      </c>
      <c r="Q271" s="228">
        <v>0.0019</v>
      </c>
      <c r="R271" s="228">
        <f>Q271*H271</f>
        <v>0.2394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594</v>
      </c>
      <c r="AT271" s="230" t="s">
        <v>139</v>
      </c>
      <c r="AU271" s="230" t="s">
        <v>88</v>
      </c>
      <c r="AY271" s="18" t="s">
        <v>137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21</v>
      </c>
      <c r="BK271" s="231">
        <f>ROUND(I271*H271,2)</f>
        <v>0</v>
      </c>
      <c r="BL271" s="18" t="s">
        <v>594</v>
      </c>
      <c r="BM271" s="230" t="s">
        <v>1433</v>
      </c>
    </row>
    <row r="272" s="2" customFormat="1">
      <c r="A272" s="39"/>
      <c r="B272" s="40"/>
      <c r="C272" s="41"/>
      <c r="D272" s="232" t="s">
        <v>146</v>
      </c>
      <c r="E272" s="41"/>
      <c r="F272" s="233" t="s">
        <v>1432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146</v>
      </c>
      <c r="AU272" s="18" t="s">
        <v>88</v>
      </c>
    </row>
    <row r="273" s="2" customFormat="1" ht="24.15" customHeight="1">
      <c r="A273" s="39"/>
      <c r="B273" s="40"/>
      <c r="C273" s="219" t="s">
        <v>624</v>
      </c>
      <c r="D273" s="219" t="s">
        <v>139</v>
      </c>
      <c r="E273" s="220" t="s">
        <v>1434</v>
      </c>
      <c r="F273" s="221" t="s">
        <v>1435</v>
      </c>
      <c r="G273" s="222" t="s">
        <v>323</v>
      </c>
      <c r="H273" s="223">
        <v>100.3</v>
      </c>
      <c r="I273" s="224"/>
      <c r="J273" s="225">
        <f>ROUND(I273*H273,2)</f>
        <v>0</v>
      </c>
      <c r="K273" s="221" t="s">
        <v>1</v>
      </c>
      <c r="L273" s="45"/>
      <c r="M273" s="226" t="s">
        <v>1</v>
      </c>
      <c r="N273" s="227" t="s">
        <v>44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594</v>
      </c>
      <c r="AT273" s="230" t="s">
        <v>139</v>
      </c>
      <c r="AU273" s="230" t="s">
        <v>88</v>
      </c>
      <c r="AY273" s="18" t="s">
        <v>137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21</v>
      </c>
      <c r="BK273" s="231">
        <f>ROUND(I273*H273,2)</f>
        <v>0</v>
      </c>
      <c r="BL273" s="18" t="s">
        <v>594</v>
      </c>
      <c r="BM273" s="230" t="s">
        <v>1436</v>
      </c>
    </row>
    <row r="274" s="2" customFormat="1">
      <c r="A274" s="39"/>
      <c r="B274" s="40"/>
      <c r="C274" s="41"/>
      <c r="D274" s="232" t="s">
        <v>146</v>
      </c>
      <c r="E274" s="41"/>
      <c r="F274" s="233" t="s">
        <v>1435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146</v>
      </c>
      <c r="AU274" s="18" t="s">
        <v>88</v>
      </c>
    </row>
    <row r="275" s="2" customFormat="1" ht="33" customHeight="1">
      <c r="A275" s="39"/>
      <c r="B275" s="40"/>
      <c r="C275" s="219" t="s">
        <v>632</v>
      </c>
      <c r="D275" s="219" t="s">
        <v>139</v>
      </c>
      <c r="E275" s="220" t="s">
        <v>1437</v>
      </c>
      <c r="F275" s="221" t="s">
        <v>1438</v>
      </c>
      <c r="G275" s="222" t="s">
        <v>248</v>
      </c>
      <c r="H275" s="223">
        <v>23.600000000000001</v>
      </c>
      <c r="I275" s="224"/>
      <c r="J275" s="225">
        <f>ROUND(I275*H275,2)</f>
        <v>0</v>
      </c>
      <c r="K275" s="221" t="s">
        <v>1</v>
      </c>
      <c r="L275" s="45"/>
      <c r="M275" s="226" t="s">
        <v>1</v>
      </c>
      <c r="N275" s="227" t="s">
        <v>44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594</v>
      </c>
      <c r="AT275" s="230" t="s">
        <v>139</v>
      </c>
      <c r="AU275" s="230" t="s">
        <v>88</v>
      </c>
      <c r="AY275" s="18" t="s">
        <v>137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21</v>
      </c>
      <c r="BK275" s="231">
        <f>ROUND(I275*H275,2)</f>
        <v>0</v>
      </c>
      <c r="BL275" s="18" t="s">
        <v>594</v>
      </c>
      <c r="BM275" s="230" t="s">
        <v>1439</v>
      </c>
    </row>
    <row r="276" s="2" customFormat="1">
      <c r="A276" s="39"/>
      <c r="B276" s="40"/>
      <c r="C276" s="41"/>
      <c r="D276" s="232" t="s">
        <v>146</v>
      </c>
      <c r="E276" s="41"/>
      <c r="F276" s="233" t="s">
        <v>1438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146</v>
      </c>
      <c r="AU276" s="18" t="s">
        <v>88</v>
      </c>
    </row>
    <row r="277" s="2" customFormat="1" ht="24.15" customHeight="1">
      <c r="A277" s="39"/>
      <c r="B277" s="40"/>
      <c r="C277" s="219" t="s">
        <v>641</v>
      </c>
      <c r="D277" s="219" t="s">
        <v>139</v>
      </c>
      <c r="E277" s="220" t="s">
        <v>1440</v>
      </c>
      <c r="F277" s="221" t="s">
        <v>1441</v>
      </c>
      <c r="G277" s="222" t="s">
        <v>212</v>
      </c>
      <c r="H277" s="223">
        <v>267</v>
      </c>
      <c r="I277" s="224"/>
      <c r="J277" s="225">
        <f>ROUND(I277*H277,2)</f>
        <v>0</v>
      </c>
      <c r="K277" s="221" t="s">
        <v>1</v>
      </c>
      <c r="L277" s="45"/>
      <c r="M277" s="226" t="s">
        <v>1</v>
      </c>
      <c r="N277" s="227" t="s">
        <v>44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594</v>
      </c>
      <c r="AT277" s="230" t="s">
        <v>139</v>
      </c>
      <c r="AU277" s="230" t="s">
        <v>88</v>
      </c>
      <c r="AY277" s="18" t="s">
        <v>137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21</v>
      </c>
      <c r="BK277" s="231">
        <f>ROUND(I277*H277,2)</f>
        <v>0</v>
      </c>
      <c r="BL277" s="18" t="s">
        <v>594</v>
      </c>
      <c r="BM277" s="230" t="s">
        <v>1442</v>
      </c>
    </row>
    <row r="278" s="2" customFormat="1">
      <c r="A278" s="39"/>
      <c r="B278" s="40"/>
      <c r="C278" s="41"/>
      <c r="D278" s="232" t="s">
        <v>146</v>
      </c>
      <c r="E278" s="41"/>
      <c r="F278" s="233" t="s">
        <v>1441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146</v>
      </c>
      <c r="AU278" s="18" t="s">
        <v>88</v>
      </c>
    </row>
    <row r="279" s="2" customFormat="1" ht="24.15" customHeight="1">
      <c r="A279" s="39"/>
      <c r="B279" s="40"/>
      <c r="C279" s="219" t="s">
        <v>655</v>
      </c>
      <c r="D279" s="219" t="s">
        <v>139</v>
      </c>
      <c r="E279" s="220" t="s">
        <v>1443</v>
      </c>
      <c r="F279" s="221" t="s">
        <v>1444</v>
      </c>
      <c r="G279" s="222" t="s">
        <v>212</v>
      </c>
      <c r="H279" s="223">
        <v>120</v>
      </c>
      <c r="I279" s="224"/>
      <c r="J279" s="225">
        <f>ROUND(I279*H279,2)</f>
        <v>0</v>
      </c>
      <c r="K279" s="221" t="s">
        <v>1</v>
      </c>
      <c r="L279" s="45"/>
      <c r="M279" s="226" t="s">
        <v>1</v>
      </c>
      <c r="N279" s="227" t="s">
        <v>44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594</v>
      </c>
      <c r="AT279" s="230" t="s">
        <v>139</v>
      </c>
      <c r="AU279" s="230" t="s">
        <v>88</v>
      </c>
      <c r="AY279" s="18" t="s">
        <v>137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21</v>
      </c>
      <c r="BK279" s="231">
        <f>ROUND(I279*H279,2)</f>
        <v>0</v>
      </c>
      <c r="BL279" s="18" t="s">
        <v>594</v>
      </c>
      <c r="BM279" s="230" t="s">
        <v>1445</v>
      </c>
    </row>
    <row r="280" s="2" customFormat="1">
      <c r="A280" s="39"/>
      <c r="B280" s="40"/>
      <c r="C280" s="41"/>
      <c r="D280" s="232" t="s">
        <v>146</v>
      </c>
      <c r="E280" s="41"/>
      <c r="F280" s="233" t="s">
        <v>1444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146</v>
      </c>
      <c r="AU280" s="18" t="s">
        <v>88</v>
      </c>
    </row>
    <row r="281" s="2" customFormat="1" ht="24.15" customHeight="1">
      <c r="A281" s="39"/>
      <c r="B281" s="40"/>
      <c r="C281" s="219" t="s">
        <v>662</v>
      </c>
      <c r="D281" s="219" t="s">
        <v>139</v>
      </c>
      <c r="E281" s="220" t="s">
        <v>1446</v>
      </c>
      <c r="F281" s="221" t="s">
        <v>1447</v>
      </c>
      <c r="G281" s="222" t="s">
        <v>212</v>
      </c>
      <c r="H281" s="223">
        <v>103</v>
      </c>
      <c r="I281" s="224"/>
      <c r="J281" s="225">
        <f>ROUND(I281*H281,2)</f>
        <v>0</v>
      </c>
      <c r="K281" s="221" t="s">
        <v>1</v>
      </c>
      <c r="L281" s="45"/>
      <c r="M281" s="226" t="s">
        <v>1</v>
      </c>
      <c r="N281" s="227" t="s">
        <v>44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594</v>
      </c>
      <c r="AT281" s="230" t="s">
        <v>139</v>
      </c>
      <c r="AU281" s="230" t="s">
        <v>88</v>
      </c>
      <c r="AY281" s="18" t="s">
        <v>137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21</v>
      </c>
      <c r="BK281" s="231">
        <f>ROUND(I281*H281,2)</f>
        <v>0</v>
      </c>
      <c r="BL281" s="18" t="s">
        <v>594</v>
      </c>
      <c r="BM281" s="230" t="s">
        <v>1448</v>
      </c>
    </row>
    <row r="282" s="2" customFormat="1">
      <c r="A282" s="39"/>
      <c r="B282" s="40"/>
      <c r="C282" s="41"/>
      <c r="D282" s="232" t="s">
        <v>146</v>
      </c>
      <c r="E282" s="41"/>
      <c r="F282" s="233" t="s">
        <v>1447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146</v>
      </c>
      <c r="AU282" s="18" t="s">
        <v>88</v>
      </c>
    </row>
    <row r="283" s="2" customFormat="1" ht="33" customHeight="1">
      <c r="A283" s="39"/>
      <c r="B283" s="40"/>
      <c r="C283" s="219" t="s">
        <v>668</v>
      </c>
      <c r="D283" s="219" t="s">
        <v>139</v>
      </c>
      <c r="E283" s="220" t="s">
        <v>1449</v>
      </c>
      <c r="F283" s="221" t="s">
        <v>1450</v>
      </c>
      <c r="G283" s="222" t="s">
        <v>212</v>
      </c>
      <c r="H283" s="223">
        <v>15</v>
      </c>
      <c r="I283" s="224"/>
      <c r="J283" s="225">
        <f>ROUND(I283*H283,2)</f>
        <v>0</v>
      </c>
      <c r="K283" s="221" t="s">
        <v>1</v>
      </c>
      <c r="L283" s="45"/>
      <c r="M283" s="226" t="s">
        <v>1</v>
      </c>
      <c r="N283" s="227" t="s">
        <v>44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594</v>
      </c>
      <c r="AT283" s="230" t="s">
        <v>139</v>
      </c>
      <c r="AU283" s="230" t="s">
        <v>88</v>
      </c>
      <c r="AY283" s="18" t="s">
        <v>137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21</v>
      </c>
      <c r="BK283" s="231">
        <f>ROUND(I283*H283,2)</f>
        <v>0</v>
      </c>
      <c r="BL283" s="18" t="s">
        <v>594</v>
      </c>
      <c r="BM283" s="230" t="s">
        <v>1451</v>
      </c>
    </row>
    <row r="284" s="2" customFormat="1">
      <c r="A284" s="39"/>
      <c r="B284" s="40"/>
      <c r="C284" s="41"/>
      <c r="D284" s="232" t="s">
        <v>146</v>
      </c>
      <c r="E284" s="41"/>
      <c r="F284" s="233" t="s">
        <v>1450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146</v>
      </c>
      <c r="AU284" s="18" t="s">
        <v>88</v>
      </c>
    </row>
    <row r="285" s="2" customFormat="1" ht="24.15" customHeight="1">
      <c r="A285" s="39"/>
      <c r="B285" s="40"/>
      <c r="C285" s="219" t="s">
        <v>675</v>
      </c>
      <c r="D285" s="219" t="s">
        <v>139</v>
      </c>
      <c r="E285" s="220" t="s">
        <v>1452</v>
      </c>
      <c r="F285" s="221" t="s">
        <v>1453</v>
      </c>
      <c r="G285" s="222" t="s">
        <v>248</v>
      </c>
      <c r="H285" s="223">
        <v>18.600000000000001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44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594</v>
      </c>
      <c r="AT285" s="230" t="s">
        <v>139</v>
      </c>
      <c r="AU285" s="230" t="s">
        <v>88</v>
      </c>
      <c r="AY285" s="18" t="s">
        <v>137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21</v>
      </c>
      <c r="BK285" s="231">
        <f>ROUND(I285*H285,2)</f>
        <v>0</v>
      </c>
      <c r="BL285" s="18" t="s">
        <v>594</v>
      </c>
      <c r="BM285" s="230" t="s">
        <v>1454</v>
      </c>
    </row>
    <row r="286" s="2" customFormat="1">
      <c r="A286" s="39"/>
      <c r="B286" s="40"/>
      <c r="C286" s="41"/>
      <c r="D286" s="232" t="s">
        <v>146</v>
      </c>
      <c r="E286" s="41"/>
      <c r="F286" s="233" t="s">
        <v>1453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146</v>
      </c>
      <c r="AU286" s="18" t="s">
        <v>88</v>
      </c>
    </row>
    <row r="287" s="2" customFormat="1" ht="24.15" customHeight="1">
      <c r="A287" s="39"/>
      <c r="B287" s="40"/>
      <c r="C287" s="219" t="s">
        <v>682</v>
      </c>
      <c r="D287" s="219" t="s">
        <v>139</v>
      </c>
      <c r="E287" s="220" t="s">
        <v>1455</v>
      </c>
      <c r="F287" s="221" t="s">
        <v>1456</v>
      </c>
      <c r="G287" s="222" t="s">
        <v>248</v>
      </c>
      <c r="H287" s="223">
        <v>23.100000000000001</v>
      </c>
      <c r="I287" s="224"/>
      <c r="J287" s="225">
        <f>ROUND(I287*H287,2)</f>
        <v>0</v>
      </c>
      <c r="K287" s="221" t="s">
        <v>1</v>
      </c>
      <c r="L287" s="45"/>
      <c r="M287" s="226" t="s">
        <v>1</v>
      </c>
      <c r="N287" s="227" t="s">
        <v>44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594</v>
      </c>
      <c r="AT287" s="230" t="s">
        <v>139</v>
      </c>
      <c r="AU287" s="230" t="s">
        <v>88</v>
      </c>
      <c r="AY287" s="18" t="s">
        <v>137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21</v>
      </c>
      <c r="BK287" s="231">
        <f>ROUND(I287*H287,2)</f>
        <v>0</v>
      </c>
      <c r="BL287" s="18" t="s">
        <v>594</v>
      </c>
      <c r="BM287" s="230" t="s">
        <v>1457</v>
      </c>
    </row>
    <row r="288" s="2" customFormat="1">
      <c r="A288" s="39"/>
      <c r="B288" s="40"/>
      <c r="C288" s="41"/>
      <c r="D288" s="232" t="s">
        <v>146</v>
      </c>
      <c r="E288" s="41"/>
      <c r="F288" s="233" t="s">
        <v>1456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146</v>
      </c>
      <c r="AU288" s="18" t="s">
        <v>88</v>
      </c>
    </row>
    <row r="289" s="2" customFormat="1" ht="24.15" customHeight="1">
      <c r="A289" s="39"/>
      <c r="B289" s="40"/>
      <c r="C289" s="219" t="s">
        <v>691</v>
      </c>
      <c r="D289" s="219" t="s">
        <v>139</v>
      </c>
      <c r="E289" s="220" t="s">
        <v>1458</v>
      </c>
      <c r="F289" s="221" t="s">
        <v>1459</v>
      </c>
      <c r="G289" s="222" t="s">
        <v>212</v>
      </c>
      <c r="H289" s="223">
        <v>673</v>
      </c>
      <c r="I289" s="224"/>
      <c r="J289" s="225">
        <f>ROUND(I289*H289,2)</f>
        <v>0</v>
      </c>
      <c r="K289" s="221" t="s">
        <v>1</v>
      </c>
      <c r="L289" s="45"/>
      <c r="M289" s="226" t="s">
        <v>1</v>
      </c>
      <c r="N289" s="227" t="s">
        <v>44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594</v>
      </c>
      <c r="AT289" s="230" t="s">
        <v>139</v>
      </c>
      <c r="AU289" s="230" t="s">
        <v>88</v>
      </c>
      <c r="AY289" s="18" t="s">
        <v>137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21</v>
      </c>
      <c r="BK289" s="231">
        <f>ROUND(I289*H289,2)</f>
        <v>0</v>
      </c>
      <c r="BL289" s="18" t="s">
        <v>594</v>
      </c>
      <c r="BM289" s="230" t="s">
        <v>1460</v>
      </c>
    </row>
    <row r="290" s="2" customFormat="1">
      <c r="A290" s="39"/>
      <c r="B290" s="40"/>
      <c r="C290" s="41"/>
      <c r="D290" s="232" t="s">
        <v>146</v>
      </c>
      <c r="E290" s="41"/>
      <c r="F290" s="233" t="s">
        <v>1459</v>
      </c>
      <c r="G290" s="41"/>
      <c r="H290" s="41"/>
      <c r="I290" s="234"/>
      <c r="J290" s="41"/>
      <c r="K290" s="41"/>
      <c r="L290" s="45"/>
      <c r="M290" s="235"/>
      <c r="N290" s="236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146</v>
      </c>
      <c r="AU290" s="18" t="s">
        <v>88</v>
      </c>
    </row>
    <row r="291" s="2" customFormat="1" ht="24.15" customHeight="1">
      <c r="A291" s="39"/>
      <c r="B291" s="40"/>
      <c r="C291" s="283" t="s">
        <v>696</v>
      </c>
      <c r="D291" s="283" t="s">
        <v>320</v>
      </c>
      <c r="E291" s="284" t="s">
        <v>1461</v>
      </c>
      <c r="F291" s="285" t="s">
        <v>1462</v>
      </c>
      <c r="G291" s="286" t="s">
        <v>212</v>
      </c>
      <c r="H291" s="287">
        <v>673</v>
      </c>
      <c r="I291" s="288"/>
      <c r="J291" s="289">
        <f>ROUND(I291*H291,2)</f>
        <v>0</v>
      </c>
      <c r="K291" s="285" t="s">
        <v>1</v>
      </c>
      <c r="L291" s="290"/>
      <c r="M291" s="291" t="s">
        <v>1</v>
      </c>
      <c r="N291" s="292" t="s">
        <v>44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1261</v>
      </c>
      <c r="AT291" s="230" t="s">
        <v>320</v>
      </c>
      <c r="AU291" s="230" t="s">
        <v>88</v>
      </c>
      <c r="AY291" s="18" t="s">
        <v>137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21</v>
      </c>
      <c r="BK291" s="231">
        <f>ROUND(I291*H291,2)</f>
        <v>0</v>
      </c>
      <c r="BL291" s="18" t="s">
        <v>594</v>
      </c>
      <c r="BM291" s="230" t="s">
        <v>1463</v>
      </c>
    </row>
    <row r="292" s="2" customFormat="1">
      <c r="A292" s="39"/>
      <c r="B292" s="40"/>
      <c r="C292" s="41"/>
      <c r="D292" s="232" t="s">
        <v>146</v>
      </c>
      <c r="E292" s="41"/>
      <c r="F292" s="233" t="s">
        <v>1462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146</v>
      </c>
      <c r="AU292" s="18" t="s">
        <v>88</v>
      </c>
    </row>
    <row r="293" s="2" customFormat="1" ht="24.15" customHeight="1">
      <c r="A293" s="39"/>
      <c r="B293" s="40"/>
      <c r="C293" s="219" t="s">
        <v>703</v>
      </c>
      <c r="D293" s="219" t="s">
        <v>139</v>
      </c>
      <c r="E293" s="220" t="s">
        <v>1464</v>
      </c>
      <c r="F293" s="221" t="s">
        <v>1465</v>
      </c>
      <c r="G293" s="222" t="s">
        <v>212</v>
      </c>
      <c r="H293" s="223">
        <v>113</v>
      </c>
      <c r="I293" s="224"/>
      <c r="J293" s="225">
        <f>ROUND(I293*H293,2)</f>
        <v>0</v>
      </c>
      <c r="K293" s="221" t="s">
        <v>1</v>
      </c>
      <c r="L293" s="45"/>
      <c r="M293" s="226" t="s">
        <v>1</v>
      </c>
      <c r="N293" s="227" t="s">
        <v>44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594</v>
      </c>
      <c r="AT293" s="230" t="s">
        <v>139</v>
      </c>
      <c r="AU293" s="230" t="s">
        <v>88</v>
      </c>
      <c r="AY293" s="18" t="s">
        <v>137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21</v>
      </c>
      <c r="BK293" s="231">
        <f>ROUND(I293*H293,2)</f>
        <v>0</v>
      </c>
      <c r="BL293" s="18" t="s">
        <v>594</v>
      </c>
      <c r="BM293" s="230" t="s">
        <v>1466</v>
      </c>
    </row>
    <row r="294" s="2" customFormat="1">
      <c r="A294" s="39"/>
      <c r="B294" s="40"/>
      <c r="C294" s="41"/>
      <c r="D294" s="232" t="s">
        <v>146</v>
      </c>
      <c r="E294" s="41"/>
      <c r="F294" s="233" t="s">
        <v>1465</v>
      </c>
      <c r="G294" s="41"/>
      <c r="H294" s="41"/>
      <c r="I294" s="234"/>
      <c r="J294" s="41"/>
      <c r="K294" s="41"/>
      <c r="L294" s="45"/>
      <c r="M294" s="235"/>
      <c r="N294" s="236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146</v>
      </c>
      <c r="AU294" s="18" t="s">
        <v>88</v>
      </c>
    </row>
    <row r="295" s="2" customFormat="1" ht="33" customHeight="1">
      <c r="A295" s="39"/>
      <c r="B295" s="40"/>
      <c r="C295" s="283" t="s">
        <v>708</v>
      </c>
      <c r="D295" s="283" t="s">
        <v>320</v>
      </c>
      <c r="E295" s="284" t="s">
        <v>1467</v>
      </c>
      <c r="F295" s="285" t="s">
        <v>1468</v>
      </c>
      <c r="G295" s="286" t="s">
        <v>212</v>
      </c>
      <c r="H295" s="287">
        <v>118.65000000000001</v>
      </c>
      <c r="I295" s="288"/>
      <c r="J295" s="289">
        <f>ROUND(I295*H295,2)</f>
        <v>0</v>
      </c>
      <c r="K295" s="285" t="s">
        <v>1</v>
      </c>
      <c r="L295" s="290"/>
      <c r="M295" s="291" t="s">
        <v>1</v>
      </c>
      <c r="N295" s="292" t="s">
        <v>44</v>
      </c>
      <c r="O295" s="92"/>
      <c r="P295" s="228">
        <f>O295*H295</f>
        <v>0</v>
      </c>
      <c r="Q295" s="228">
        <v>0.00068999999999999997</v>
      </c>
      <c r="R295" s="228">
        <f>Q295*H295</f>
        <v>0.081868499999999997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359</v>
      </c>
      <c r="AT295" s="230" t="s">
        <v>320</v>
      </c>
      <c r="AU295" s="230" t="s">
        <v>88</v>
      </c>
      <c r="AY295" s="18" t="s">
        <v>137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21</v>
      </c>
      <c r="BK295" s="231">
        <f>ROUND(I295*H295,2)</f>
        <v>0</v>
      </c>
      <c r="BL295" s="18" t="s">
        <v>359</v>
      </c>
      <c r="BM295" s="230" t="s">
        <v>1469</v>
      </c>
    </row>
    <row r="296" s="2" customFormat="1">
      <c r="A296" s="39"/>
      <c r="B296" s="40"/>
      <c r="C296" s="41"/>
      <c r="D296" s="232" t="s">
        <v>146</v>
      </c>
      <c r="E296" s="41"/>
      <c r="F296" s="233" t="s">
        <v>1468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146</v>
      </c>
      <c r="AU296" s="18" t="s">
        <v>88</v>
      </c>
    </row>
    <row r="297" s="2" customFormat="1" ht="16.5" customHeight="1">
      <c r="A297" s="39"/>
      <c r="B297" s="40"/>
      <c r="C297" s="219" t="s">
        <v>714</v>
      </c>
      <c r="D297" s="219" t="s">
        <v>139</v>
      </c>
      <c r="E297" s="220" t="s">
        <v>1470</v>
      </c>
      <c r="F297" s="221" t="s">
        <v>1471</v>
      </c>
      <c r="G297" s="222" t="s">
        <v>248</v>
      </c>
      <c r="H297" s="223">
        <v>5.7999999999999998</v>
      </c>
      <c r="I297" s="224"/>
      <c r="J297" s="225">
        <f>ROUND(I297*H297,2)</f>
        <v>0</v>
      </c>
      <c r="K297" s="221" t="s">
        <v>1</v>
      </c>
      <c r="L297" s="45"/>
      <c r="M297" s="226" t="s">
        <v>1</v>
      </c>
      <c r="N297" s="227" t="s">
        <v>44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2.2000000000000002</v>
      </c>
      <c r="T297" s="229">
        <f>S297*H297</f>
        <v>12.76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594</v>
      </c>
      <c r="AT297" s="230" t="s">
        <v>139</v>
      </c>
      <c r="AU297" s="230" t="s">
        <v>88</v>
      </c>
      <c r="AY297" s="18" t="s">
        <v>137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21</v>
      </c>
      <c r="BK297" s="231">
        <f>ROUND(I297*H297,2)</f>
        <v>0</v>
      </c>
      <c r="BL297" s="18" t="s">
        <v>594</v>
      </c>
      <c r="BM297" s="230" t="s">
        <v>1472</v>
      </c>
    </row>
    <row r="298" s="2" customFormat="1">
      <c r="A298" s="39"/>
      <c r="B298" s="40"/>
      <c r="C298" s="41"/>
      <c r="D298" s="232" t="s">
        <v>146</v>
      </c>
      <c r="E298" s="41"/>
      <c r="F298" s="233" t="s">
        <v>1471</v>
      </c>
      <c r="G298" s="41"/>
      <c r="H298" s="41"/>
      <c r="I298" s="234"/>
      <c r="J298" s="41"/>
      <c r="K298" s="41"/>
      <c r="L298" s="45"/>
      <c r="M298" s="235"/>
      <c r="N298" s="236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146</v>
      </c>
      <c r="AU298" s="18" t="s">
        <v>88</v>
      </c>
    </row>
    <row r="299" s="2" customFormat="1" ht="24.15" customHeight="1">
      <c r="A299" s="39"/>
      <c r="B299" s="40"/>
      <c r="C299" s="219" t="s">
        <v>719</v>
      </c>
      <c r="D299" s="219" t="s">
        <v>139</v>
      </c>
      <c r="E299" s="220" t="s">
        <v>1473</v>
      </c>
      <c r="F299" s="221" t="s">
        <v>1474</v>
      </c>
      <c r="G299" s="222" t="s">
        <v>323</v>
      </c>
      <c r="H299" s="223">
        <v>12.76</v>
      </c>
      <c r="I299" s="224"/>
      <c r="J299" s="225">
        <f>ROUND(I299*H299,2)</f>
        <v>0</v>
      </c>
      <c r="K299" s="221" t="s">
        <v>1</v>
      </c>
      <c r="L299" s="45"/>
      <c r="M299" s="226" t="s">
        <v>1</v>
      </c>
      <c r="N299" s="227" t="s">
        <v>44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594</v>
      </c>
      <c r="AT299" s="230" t="s">
        <v>139</v>
      </c>
      <c r="AU299" s="230" t="s">
        <v>88</v>
      </c>
      <c r="AY299" s="18" t="s">
        <v>137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21</v>
      </c>
      <c r="BK299" s="231">
        <f>ROUND(I299*H299,2)</f>
        <v>0</v>
      </c>
      <c r="BL299" s="18" t="s">
        <v>594</v>
      </c>
      <c r="BM299" s="230" t="s">
        <v>1475</v>
      </c>
    </row>
    <row r="300" s="2" customFormat="1">
      <c r="A300" s="39"/>
      <c r="B300" s="40"/>
      <c r="C300" s="41"/>
      <c r="D300" s="232" t="s">
        <v>146</v>
      </c>
      <c r="E300" s="41"/>
      <c r="F300" s="233" t="s">
        <v>1474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146</v>
      </c>
      <c r="AU300" s="18" t="s">
        <v>88</v>
      </c>
    </row>
    <row r="301" s="2" customFormat="1" ht="24.15" customHeight="1">
      <c r="A301" s="39"/>
      <c r="B301" s="40"/>
      <c r="C301" s="219" t="s">
        <v>725</v>
      </c>
      <c r="D301" s="219" t="s">
        <v>139</v>
      </c>
      <c r="E301" s="220" t="s">
        <v>1476</v>
      </c>
      <c r="F301" s="221" t="s">
        <v>1477</v>
      </c>
      <c r="G301" s="222" t="s">
        <v>323</v>
      </c>
      <c r="H301" s="223">
        <v>12.76</v>
      </c>
      <c r="I301" s="224"/>
      <c r="J301" s="225">
        <f>ROUND(I301*H301,2)</f>
        <v>0</v>
      </c>
      <c r="K301" s="221" t="s">
        <v>1</v>
      </c>
      <c r="L301" s="45"/>
      <c r="M301" s="226" t="s">
        <v>1</v>
      </c>
      <c r="N301" s="227" t="s">
        <v>44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594</v>
      </c>
      <c r="AT301" s="230" t="s">
        <v>139</v>
      </c>
      <c r="AU301" s="230" t="s">
        <v>88</v>
      </c>
      <c r="AY301" s="18" t="s">
        <v>137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21</v>
      </c>
      <c r="BK301" s="231">
        <f>ROUND(I301*H301,2)</f>
        <v>0</v>
      </c>
      <c r="BL301" s="18" t="s">
        <v>594</v>
      </c>
      <c r="BM301" s="230" t="s">
        <v>1478</v>
      </c>
    </row>
    <row r="302" s="2" customFormat="1">
      <c r="A302" s="39"/>
      <c r="B302" s="40"/>
      <c r="C302" s="41"/>
      <c r="D302" s="232" t="s">
        <v>146</v>
      </c>
      <c r="E302" s="41"/>
      <c r="F302" s="233" t="s">
        <v>1477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146</v>
      </c>
      <c r="AU302" s="18" t="s">
        <v>88</v>
      </c>
    </row>
    <row r="303" s="2" customFormat="1" ht="16.5" customHeight="1">
      <c r="A303" s="39"/>
      <c r="B303" s="40"/>
      <c r="C303" s="219" t="s">
        <v>730</v>
      </c>
      <c r="D303" s="219" t="s">
        <v>139</v>
      </c>
      <c r="E303" s="220" t="s">
        <v>1479</v>
      </c>
      <c r="F303" s="221" t="s">
        <v>1480</v>
      </c>
      <c r="G303" s="222" t="s">
        <v>1224</v>
      </c>
      <c r="H303" s="223">
        <v>22</v>
      </c>
      <c r="I303" s="224"/>
      <c r="J303" s="225">
        <f>ROUND(I303*H303,2)</f>
        <v>0</v>
      </c>
      <c r="K303" s="221" t="s">
        <v>1</v>
      </c>
      <c r="L303" s="45"/>
      <c r="M303" s="226" t="s">
        <v>1</v>
      </c>
      <c r="N303" s="227" t="s">
        <v>44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594</v>
      </c>
      <c r="AT303" s="230" t="s">
        <v>139</v>
      </c>
      <c r="AU303" s="230" t="s">
        <v>88</v>
      </c>
      <c r="AY303" s="18" t="s">
        <v>137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21</v>
      </c>
      <c r="BK303" s="231">
        <f>ROUND(I303*H303,2)</f>
        <v>0</v>
      </c>
      <c r="BL303" s="18" t="s">
        <v>594</v>
      </c>
      <c r="BM303" s="230" t="s">
        <v>1481</v>
      </c>
    </row>
    <row r="304" s="2" customFormat="1">
      <c r="A304" s="39"/>
      <c r="B304" s="40"/>
      <c r="C304" s="41"/>
      <c r="D304" s="232" t="s">
        <v>146</v>
      </c>
      <c r="E304" s="41"/>
      <c r="F304" s="233" t="s">
        <v>1480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146</v>
      </c>
      <c r="AU304" s="18" t="s">
        <v>88</v>
      </c>
    </row>
    <row r="305" s="2" customFormat="1" ht="21.75" customHeight="1">
      <c r="A305" s="39"/>
      <c r="B305" s="40"/>
      <c r="C305" s="219" t="s">
        <v>736</v>
      </c>
      <c r="D305" s="219" t="s">
        <v>139</v>
      </c>
      <c r="E305" s="220" t="s">
        <v>1482</v>
      </c>
      <c r="F305" s="221" t="s">
        <v>1483</v>
      </c>
      <c r="G305" s="222" t="s">
        <v>1224</v>
      </c>
      <c r="H305" s="223">
        <v>1</v>
      </c>
      <c r="I305" s="224"/>
      <c r="J305" s="225">
        <f>ROUND(I305*H305,2)</f>
        <v>0</v>
      </c>
      <c r="K305" s="221" t="s">
        <v>1</v>
      </c>
      <c r="L305" s="45"/>
      <c r="M305" s="226" t="s">
        <v>1</v>
      </c>
      <c r="N305" s="227" t="s">
        <v>44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594</v>
      </c>
      <c r="AT305" s="230" t="s">
        <v>139</v>
      </c>
      <c r="AU305" s="230" t="s">
        <v>88</v>
      </c>
      <c r="AY305" s="18" t="s">
        <v>137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21</v>
      </c>
      <c r="BK305" s="231">
        <f>ROUND(I305*H305,2)</f>
        <v>0</v>
      </c>
      <c r="BL305" s="18" t="s">
        <v>594</v>
      </c>
      <c r="BM305" s="230" t="s">
        <v>1484</v>
      </c>
    </row>
    <row r="306" s="2" customFormat="1">
      <c r="A306" s="39"/>
      <c r="B306" s="40"/>
      <c r="C306" s="41"/>
      <c r="D306" s="232" t="s">
        <v>146</v>
      </c>
      <c r="E306" s="41"/>
      <c r="F306" s="233" t="s">
        <v>1483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146</v>
      </c>
      <c r="AU306" s="18" t="s">
        <v>88</v>
      </c>
    </row>
    <row r="307" s="2" customFormat="1" ht="16.5" customHeight="1">
      <c r="A307" s="39"/>
      <c r="B307" s="40"/>
      <c r="C307" s="283" t="s">
        <v>742</v>
      </c>
      <c r="D307" s="283" t="s">
        <v>320</v>
      </c>
      <c r="E307" s="284" t="s">
        <v>1485</v>
      </c>
      <c r="F307" s="285" t="s">
        <v>1486</v>
      </c>
      <c r="G307" s="286" t="s">
        <v>1224</v>
      </c>
      <c r="H307" s="287">
        <v>1</v>
      </c>
      <c r="I307" s="288"/>
      <c r="J307" s="289">
        <f>ROUND(I307*H307,2)</f>
        <v>0</v>
      </c>
      <c r="K307" s="285" t="s">
        <v>1</v>
      </c>
      <c r="L307" s="290"/>
      <c r="M307" s="291" t="s">
        <v>1</v>
      </c>
      <c r="N307" s="292" t="s">
        <v>44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1261</v>
      </c>
      <c r="AT307" s="230" t="s">
        <v>320</v>
      </c>
      <c r="AU307" s="230" t="s">
        <v>88</v>
      </c>
      <c r="AY307" s="18" t="s">
        <v>137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21</v>
      </c>
      <c r="BK307" s="231">
        <f>ROUND(I307*H307,2)</f>
        <v>0</v>
      </c>
      <c r="BL307" s="18" t="s">
        <v>594</v>
      </c>
      <c r="BM307" s="230" t="s">
        <v>1487</v>
      </c>
    </row>
    <row r="308" s="2" customFormat="1">
      <c r="A308" s="39"/>
      <c r="B308" s="40"/>
      <c r="C308" s="41"/>
      <c r="D308" s="232" t="s">
        <v>146</v>
      </c>
      <c r="E308" s="41"/>
      <c r="F308" s="233" t="s">
        <v>1486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146</v>
      </c>
      <c r="AU308" s="18" t="s">
        <v>88</v>
      </c>
    </row>
    <row r="309" s="2" customFormat="1" ht="16.5" customHeight="1">
      <c r="A309" s="39"/>
      <c r="B309" s="40"/>
      <c r="C309" s="219" t="s">
        <v>746</v>
      </c>
      <c r="D309" s="219" t="s">
        <v>139</v>
      </c>
      <c r="E309" s="220" t="s">
        <v>1488</v>
      </c>
      <c r="F309" s="221" t="s">
        <v>1489</v>
      </c>
      <c r="G309" s="222" t="s">
        <v>1224</v>
      </c>
      <c r="H309" s="223">
        <v>17</v>
      </c>
      <c r="I309" s="224"/>
      <c r="J309" s="225">
        <f>ROUND(I309*H309,2)</f>
        <v>0</v>
      </c>
      <c r="K309" s="221" t="s">
        <v>1</v>
      </c>
      <c r="L309" s="45"/>
      <c r="M309" s="226" t="s">
        <v>1</v>
      </c>
      <c r="N309" s="227" t="s">
        <v>44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594</v>
      </c>
      <c r="AT309" s="230" t="s">
        <v>139</v>
      </c>
      <c r="AU309" s="230" t="s">
        <v>88</v>
      </c>
      <c r="AY309" s="18" t="s">
        <v>137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21</v>
      </c>
      <c r="BK309" s="231">
        <f>ROUND(I309*H309,2)</f>
        <v>0</v>
      </c>
      <c r="BL309" s="18" t="s">
        <v>594</v>
      </c>
      <c r="BM309" s="230" t="s">
        <v>1490</v>
      </c>
    </row>
    <row r="310" s="2" customFormat="1">
      <c r="A310" s="39"/>
      <c r="B310" s="40"/>
      <c r="C310" s="41"/>
      <c r="D310" s="232" t="s">
        <v>146</v>
      </c>
      <c r="E310" s="41"/>
      <c r="F310" s="233" t="s">
        <v>1489</v>
      </c>
      <c r="G310" s="41"/>
      <c r="H310" s="41"/>
      <c r="I310" s="234"/>
      <c r="J310" s="41"/>
      <c r="K310" s="41"/>
      <c r="L310" s="45"/>
      <c r="M310" s="235"/>
      <c r="N310" s="23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146</v>
      </c>
      <c r="AU310" s="18" t="s">
        <v>88</v>
      </c>
    </row>
    <row r="311" s="2" customFormat="1" ht="16.5" customHeight="1">
      <c r="A311" s="39"/>
      <c r="B311" s="40"/>
      <c r="C311" s="283" t="s">
        <v>751</v>
      </c>
      <c r="D311" s="283" t="s">
        <v>320</v>
      </c>
      <c r="E311" s="284" t="s">
        <v>1491</v>
      </c>
      <c r="F311" s="285" t="s">
        <v>1492</v>
      </c>
      <c r="G311" s="286" t="s">
        <v>1224</v>
      </c>
      <c r="H311" s="287">
        <v>17</v>
      </c>
      <c r="I311" s="288"/>
      <c r="J311" s="289">
        <f>ROUND(I311*H311,2)</f>
        <v>0</v>
      </c>
      <c r="K311" s="285" t="s">
        <v>1</v>
      </c>
      <c r="L311" s="290"/>
      <c r="M311" s="291" t="s">
        <v>1</v>
      </c>
      <c r="N311" s="292" t="s">
        <v>44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1261</v>
      </c>
      <c r="AT311" s="230" t="s">
        <v>320</v>
      </c>
      <c r="AU311" s="230" t="s">
        <v>88</v>
      </c>
      <c r="AY311" s="18" t="s">
        <v>137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21</v>
      </c>
      <c r="BK311" s="231">
        <f>ROUND(I311*H311,2)</f>
        <v>0</v>
      </c>
      <c r="BL311" s="18" t="s">
        <v>594</v>
      </c>
      <c r="BM311" s="230" t="s">
        <v>1493</v>
      </c>
    </row>
    <row r="312" s="2" customFormat="1">
      <c r="A312" s="39"/>
      <c r="B312" s="40"/>
      <c r="C312" s="41"/>
      <c r="D312" s="232" t="s">
        <v>146</v>
      </c>
      <c r="E312" s="41"/>
      <c r="F312" s="233" t="s">
        <v>1492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146</v>
      </c>
      <c r="AU312" s="18" t="s">
        <v>88</v>
      </c>
    </row>
    <row r="313" s="2" customFormat="1" ht="16.5" customHeight="1">
      <c r="A313" s="39"/>
      <c r="B313" s="40"/>
      <c r="C313" s="219" t="s">
        <v>757</v>
      </c>
      <c r="D313" s="219" t="s">
        <v>139</v>
      </c>
      <c r="E313" s="220" t="s">
        <v>1494</v>
      </c>
      <c r="F313" s="221" t="s">
        <v>1495</v>
      </c>
      <c r="G313" s="222" t="s">
        <v>1224</v>
      </c>
      <c r="H313" s="223">
        <v>12</v>
      </c>
      <c r="I313" s="224"/>
      <c r="J313" s="225">
        <f>ROUND(I313*H313,2)</f>
        <v>0</v>
      </c>
      <c r="K313" s="221" t="s">
        <v>1</v>
      </c>
      <c r="L313" s="45"/>
      <c r="M313" s="226" t="s">
        <v>1</v>
      </c>
      <c r="N313" s="227" t="s">
        <v>44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594</v>
      </c>
      <c r="AT313" s="230" t="s">
        <v>139</v>
      </c>
      <c r="AU313" s="230" t="s">
        <v>88</v>
      </c>
      <c r="AY313" s="18" t="s">
        <v>137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21</v>
      </c>
      <c r="BK313" s="231">
        <f>ROUND(I313*H313,2)</f>
        <v>0</v>
      </c>
      <c r="BL313" s="18" t="s">
        <v>594</v>
      </c>
      <c r="BM313" s="230" t="s">
        <v>1496</v>
      </c>
    </row>
    <row r="314" s="2" customFormat="1">
      <c r="A314" s="39"/>
      <c r="B314" s="40"/>
      <c r="C314" s="41"/>
      <c r="D314" s="232" t="s">
        <v>146</v>
      </c>
      <c r="E314" s="41"/>
      <c r="F314" s="233" t="s">
        <v>1495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146</v>
      </c>
      <c r="AU314" s="18" t="s">
        <v>88</v>
      </c>
    </row>
    <row r="315" s="2" customFormat="1" ht="16.5" customHeight="1">
      <c r="A315" s="39"/>
      <c r="B315" s="40"/>
      <c r="C315" s="283" t="s">
        <v>765</v>
      </c>
      <c r="D315" s="283" t="s">
        <v>320</v>
      </c>
      <c r="E315" s="284" t="s">
        <v>1497</v>
      </c>
      <c r="F315" s="285" t="s">
        <v>1498</v>
      </c>
      <c r="G315" s="286" t="s">
        <v>1224</v>
      </c>
      <c r="H315" s="287">
        <v>4</v>
      </c>
      <c r="I315" s="288"/>
      <c r="J315" s="289">
        <f>ROUND(I315*H315,2)</f>
        <v>0</v>
      </c>
      <c r="K315" s="285" t="s">
        <v>1</v>
      </c>
      <c r="L315" s="290"/>
      <c r="M315" s="291" t="s">
        <v>1</v>
      </c>
      <c r="N315" s="292" t="s">
        <v>44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1261</v>
      </c>
      <c r="AT315" s="230" t="s">
        <v>320</v>
      </c>
      <c r="AU315" s="230" t="s">
        <v>88</v>
      </c>
      <c r="AY315" s="18" t="s">
        <v>137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21</v>
      </c>
      <c r="BK315" s="231">
        <f>ROUND(I315*H315,2)</f>
        <v>0</v>
      </c>
      <c r="BL315" s="18" t="s">
        <v>594</v>
      </c>
      <c r="BM315" s="230" t="s">
        <v>1499</v>
      </c>
    </row>
    <row r="316" s="2" customFormat="1">
      <c r="A316" s="39"/>
      <c r="B316" s="40"/>
      <c r="C316" s="41"/>
      <c r="D316" s="232" t="s">
        <v>146</v>
      </c>
      <c r="E316" s="41"/>
      <c r="F316" s="233" t="s">
        <v>1498</v>
      </c>
      <c r="G316" s="41"/>
      <c r="H316" s="41"/>
      <c r="I316" s="234"/>
      <c r="J316" s="41"/>
      <c r="K316" s="41"/>
      <c r="L316" s="45"/>
      <c r="M316" s="235"/>
      <c r="N316" s="236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146</v>
      </c>
      <c r="AU316" s="18" t="s">
        <v>88</v>
      </c>
    </row>
    <row r="317" s="2" customFormat="1" ht="16.5" customHeight="1">
      <c r="A317" s="39"/>
      <c r="B317" s="40"/>
      <c r="C317" s="219" t="s">
        <v>771</v>
      </c>
      <c r="D317" s="219" t="s">
        <v>139</v>
      </c>
      <c r="E317" s="220" t="s">
        <v>1500</v>
      </c>
      <c r="F317" s="221" t="s">
        <v>1501</v>
      </c>
      <c r="G317" s="222" t="s">
        <v>1224</v>
      </c>
      <c r="H317" s="223">
        <v>4</v>
      </c>
      <c r="I317" s="224"/>
      <c r="J317" s="225">
        <f>ROUND(I317*H317,2)</f>
        <v>0</v>
      </c>
      <c r="K317" s="221" t="s">
        <v>1</v>
      </c>
      <c r="L317" s="45"/>
      <c r="M317" s="226" t="s">
        <v>1</v>
      </c>
      <c r="N317" s="227" t="s">
        <v>44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594</v>
      </c>
      <c r="AT317" s="230" t="s">
        <v>139</v>
      </c>
      <c r="AU317" s="230" t="s">
        <v>88</v>
      </c>
      <c r="AY317" s="18" t="s">
        <v>137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21</v>
      </c>
      <c r="BK317" s="231">
        <f>ROUND(I317*H317,2)</f>
        <v>0</v>
      </c>
      <c r="BL317" s="18" t="s">
        <v>594</v>
      </c>
      <c r="BM317" s="230" t="s">
        <v>1502</v>
      </c>
    </row>
    <row r="318" s="2" customFormat="1">
      <c r="A318" s="39"/>
      <c r="B318" s="40"/>
      <c r="C318" s="41"/>
      <c r="D318" s="232" t="s">
        <v>146</v>
      </c>
      <c r="E318" s="41"/>
      <c r="F318" s="233" t="s">
        <v>1501</v>
      </c>
      <c r="G318" s="41"/>
      <c r="H318" s="41"/>
      <c r="I318" s="234"/>
      <c r="J318" s="41"/>
      <c r="K318" s="41"/>
      <c r="L318" s="45"/>
      <c r="M318" s="235"/>
      <c r="N318" s="236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146</v>
      </c>
      <c r="AU318" s="18" t="s">
        <v>88</v>
      </c>
    </row>
    <row r="319" s="12" customFormat="1" ht="22.8" customHeight="1">
      <c r="A319" s="12"/>
      <c r="B319" s="203"/>
      <c r="C319" s="204"/>
      <c r="D319" s="205" t="s">
        <v>78</v>
      </c>
      <c r="E319" s="217" t="s">
        <v>1503</v>
      </c>
      <c r="F319" s="217" t="s">
        <v>1504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SUM(P320:P325)</f>
        <v>0</v>
      </c>
      <c r="Q319" s="211"/>
      <c r="R319" s="212">
        <f>SUM(R320:R325)</f>
        <v>0</v>
      </c>
      <c r="S319" s="211"/>
      <c r="T319" s="213">
        <f>SUM(T320:T325)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4" t="s">
        <v>159</v>
      </c>
      <c r="AT319" s="215" t="s">
        <v>78</v>
      </c>
      <c r="AU319" s="215" t="s">
        <v>21</v>
      </c>
      <c r="AY319" s="214" t="s">
        <v>137</v>
      </c>
      <c r="BK319" s="216">
        <f>SUM(BK320:BK325)</f>
        <v>0</v>
      </c>
    </row>
    <row r="320" s="2" customFormat="1" ht="24.15" customHeight="1">
      <c r="A320" s="39"/>
      <c r="B320" s="40"/>
      <c r="C320" s="219" t="s">
        <v>777</v>
      </c>
      <c r="D320" s="219" t="s">
        <v>139</v>
      </c>
      <c r="E320" s="220" t="s">
        <v>1505</v>
      </c>
      <c r="F320" s="221" t="s">
        <v>1506</v>
      </c>
      <c r="G320" s="222" t="s">
        <v>155</v>
      </c>
      <c r="H320" s="223">
        <v>1</v>
      </c>
      <c r="I320" s="224"/>
      <c r="J320" s="225">
        <f>ROUND(I320*H320,2)</f>
        <v>0</v>
      </c>
      <c r="K320" s="221" t="s">
        <v>1</v>
      </c>
      <c r="L320" s="45"/>
      <c r="M320" s="226" t="s">
        <v>1</v>
      </c>
      <c r="N320" s="227" t="s">
        <v>44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594</v>
      </c>
      <c r="AT320" s="230" t="s">
        <v>139</v>
      </c>
      <c r="AU320" s="230" t="s">
        <v>88</v>
      </c>
      <c r="AY320" s="18" t="s">
        <v>137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21</v>
      </c>
      <c r="BK320" s="231">
        <f>ROUND(I320*H320,2)</f>
        <v>0</v>
      </c>
      <c r="BL320" s="18" t="s">
        <v>594</v>
      </c>
      <c r="BM320" s="230" t="s">
        <v>1507</v>
      </c>
    </row>
    <row r="321" s="2" customFormat="1">
      <c r="A321" s="39"/>
      <c r="B321" s="40"/>
      <c r="C321" s="41"/>
      <c r="D321" s="232" t="s">
        <v>146</v>
      </c>
      <c r="E321" s="41"/>
      <c r="F321" s="233" t="s">
        <v>1506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146</v>
      </c>
      <c r="AU321" s="18" t="s">
        <v>88</v>
      </c>
    </row>
    <row r="322" s="2" customFormat="1" ht="24.15" customHeight="1">
      <c r="A322" s="39"/>
      <c r="B322" s="40"/>
      <c r="C322" s="219" t="s">
        <v>782</v>
      </c>
      <c r="D322" s="219" t="s">
        <v>139</v>
      </c>
      <c r="E322" s="220" t="s">
        <v>1508</v>
      </c>
      <c r="F322" s="221" t="s">
        <v>1509</v>
      </c>
      <c r="G322" s="222" t="s">
        <v>1510</v>
      </c>
      <c r="H322" s="223">
        <v>3</v>
      </c>
      <c r="I322" s="224"/>
      <c r="J322" s="225">
        <f>ROUND(I322*H322,2)</f>
        <v>0</v>
      </c>
      <c r="K322" s="221" t="s">
        <v>1</v>
      </c>
      <c r="L322" s="45"/>
      <c r="M322" s="226" t="s">
        <v>1</v>
      </c>
      <c r="N322" s="227" t="s">
        <v>44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594</v>
      </c>
      <c r="AT322" s="230" t="s">
        <v>139</v>
      </c>
      <c r="AU322" s="230" t="s">
        <v>88</v>
      </c>
      <c r="AY322" s="18" t="s">
        <v>137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21</v>
      </c>
      <c r="BK322" s="231">
        <f>ROUND(I322*H322,2)</f>
        <v>0</v>
      </c>
      <c r="BL322" s="18" t="s">
        <v>594</v>
      </c>
      <c r="BM322" s="230" t="s">
        <v>1511</v>
      </c>
    </row>
    <row r="323" s="2" customFormat="1">
      <c r="A323" s="39"/>
      <c r="B323" s="40"/>
      <c r="C323" s="41"/>
      <c r="D323" s="232" t="s">
        <v>146</v>
      </c>
      <c r="E323" s="41"/>
      <c r="F323" s="233" t="s">
        <v>1509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146</v>
      </c>
      <c r="AU323" s="18" t="s">
        <v>88</v>
      </c>
    </row>
    <row r="324" s="2" customFormat="1" ht="24.15" customHeight="1">
      <c r="A324" s="39"/>
      <c r="B324" s="40"/>
      <c r="C324" s="219" t="s">
        <v>789</v>
      </c>
      <c r="D324" s="219" t="s">
        <v>139</v>
      </c>
      <c r="E324" s="220" t="s">
        <v>1512</v>
      </c>
      <c r="F324" s="221" t="s">
        <v>1513</v>
      </c>
      <c r="G324" s="222" t="s">
        <v>155</v>
      </c>
      <c r="H324" s="223">
        <v>17</v>
      </c>
      <c r="I324" s="224"/>
      <c r="J324" s="225">
        <f>ROUND(I324*H324,2)</f>
        <v>0</v>
      </c>
      <c r="K324" s="221" t="s">
        <v>1</v>
      </c>
      <c r="L324" s="45"/>
      <c r="M324" s="226" t="s">
        <v>1</v>
      </c>
      <c r="N324" s="227" t="s">
        <v>44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594</v>
      </c>
      <c r="AT324" s="230" t="s">
        <v>139</v>
      </c>
      <c r="AU324" s="230" t="s">
        <v>88</v>
      </c>
      <c r="AY324" s="18" t="s">
        <v>137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21</v>
      </c>
      <c r="BK324" s="231">
        <f>ROUND(I324*H324,2)</f>
        <v>0</v>
      </c>
      <c r="BL324" s="18" t="s">
        <v>594</v>
      </c>
      <c r="BM324" s="230" t="s">
        <v>1514</v>
      </c>
    </row>
    <row r="325" s="2" customFormat="1">
      <c r="A325" s="39"/>
      <c r="B325" s="40"/>
      <c r="C325" s="41"/>
      <c r="D325" s="232" t="s">
        <v>146</v>
      </c>
      <c r="E325" s="41"/>
      <c r="F325" s="233" t="s">
        <v>1513</v>
      </c>
      <c r="G325" s="41"/>
      <c r="H325" s="41"/>
      <c r="I325" s="234"/>
      <c r="J325" s="41"/>
      <c r="K325" s="41"/>
      <c r="L325" s="45"/>
      <c r="M325" s="235"/>
      <c r="N325" s="23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146</v>
      </c>
      <c r="AU325" s="18" t="s">
        <v>88</v>
      </c>
    </row>
    <row r="326" s="12" customFormat="1" ht="25.92" customHeight="1">
      <c r="A326" s="12"/>
      <c r="B326" s="203"/>
      <c r="C326" s="204"/>
      <c r="D326" s="205" t="s">
        <v>78</v>
      </c>
      <c r="E326" s="206" t="s">
        <v>1515</v>
      </c>
      <c r="F326" s="206" t="s">
        <v>1516</v>
      </c>
      <c r="G326" s="204"/>
      <c r="H326" s="204"/>
      <c r="I326" s="207"/>
      <c r="J326" s="208">
        <f>BK326</f>
        <v>0</v>
      </c>
      <c r="K326" s="204"/>
      <c r="L326" s="209"/>
      <c r="M326" s="210"/>
      <c r="N326" s="211"/>
      <c r="O326" s="211"/>
      <c r="P326" s="212">
        <f>SUM(P327:P332)</f>
        <v>0</v>
      </c>
      <c r="Q326" s="211"/>
      <c r="R326" s="212">
        <f>SUM(R327:R332)</f>
        <v>0</v>
      </c>
      <c r="S326" s="211"/>
      <c r="T326" s="213">
        <f>SUM(T327:T332)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4" t="s">
        <v>144</v>
      </c>
      <c r="AT326" s="215" t="s">
        <v>78</v>
      </c>
      <c r="AU326" s="215" t="s">
        <v>79</v>
      </c>
      <c r="AY326" s="214" t="s">
        <v>137</v>
      </c>
      <c r="BK326" s="216">
        <f>SUM(BK327:BK332)</f>
        <v>0</v>
      </c>
    </row>
    <row r="327" s="2" customFormat="1" ht="16.5" customHeight="1">
      <c r="A327" s="39"/>
      <c r="B327" s="40"/>
      <c r="C327" s="219" t="s">
        <v>793</v>
      </c>
      <c r="D327" s="219" t="s">
        <v>139</v>
      </c>
      <c r="E327" s="220" t="s">
        <v>1517</v>
      </c>
      <c r="F327" s="221" t="s">
        <v>1518</v>
      </c>
      <c r="G327" s="222" t="s">
        <v>1396</v>
      </c>
      <c r="H327" s="223">
        <v>7</v>
      </c>
      <c r="I327" s="224"/>
      <c r="J327" s="225">
        <f>ROUND(I327*H327,2)</f>
        <v>0</v>
      </c>
      <c r="K327" s="221" t="s">
        <v>1</v>
      </c>
      <c r="L327" s="45"/>
      <c r="M327" s="226" t="s">
        <v>1</v>
      </c>
      <c r="N327" s="227" t="s">
        <v>44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1519</v>
      </c>
      <c r="AT327" s="230" t="s">
        <v>139</v>
      </c>
      <c r="AU327" s="230" t="s">
        <v>21</v>
      </c>
      <c r="AY327" s="18" t="s">
        <v>137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21</v>
      </c>
      <c r="BK327" s="231">
        <f>ROUND(I327*H327,2)</f>
        <v>0</v>
      </c>
      <c r="BL327" s="18" t="s">
        <v>1519</v>
      </c>
      <c r="BM327" s="230" t="s">
        <v>1520</v>
      </c>
    </row>
    <row r="328" s="2" customFormat="1">
      <c r="A328" s="39"/>
      <c r="B328" s="40"/>
      <c r="C328" s="41"/>
      <c r="D328" s="232" t="s">
        <v>146</v>
      </c>
      <c r="E328" s="41"/>
      <c r="F328" s="233" t="s">
        <v>1518</v>
      </c>
      <c r="G328" s="41"/>
      <c r="H328" s="41"/>
      <c r="I328" s="234"/>
      <c r="J328" s="41"/>
      <c r="K328" s="41"/>
      <c r="L328" s="45"/>
      <c r="M328" s="235"/>
      <c r="N328" s="236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146</v>
      </c>
      <c r="AU328" s="18" t="s">
        <v>21</v>
      </c>
    </row>
    <row r="329" s="2" customFormat="1" ht="16.5" customHeight="1">
      <c r="A329" s="39"/>
      <c r="B329" s="40"/>
      <c r="C329" s="219" t="s">
        <v>797</v>
      </c>
      <c r="D329" s="219" t="s">
        <v>139</v>
      </c>
      <c r="E329" s="220" t="s">
        <v>1521</v>
      </c>
      <c r="F329" s="221" t="s">
        <v>1522</v>
      </c>
      <c r="G329" s="222" t="s">
        <v>1396</v>
      </c>
      <c r="H329" s="223">
        <v>5</v>
      </c>
      <c r="I329" s="224"/>
      <c r="J329" s="225">
        <f>ROUND(I329*H329,2)</f>
        <v>0</v>
      </c>
      <c r="K329" s="221" t="s">
        <v>1</v>
      </c>
      <c r="L329" s="45"/>
      <c r="M329" s="226" t="s">
        <v>1</v>
      </c>
      <c r="N329" s="227" t="s">
        <v>44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1519</v>
      </c>
      <c r="AT329" s="230" t="s">
        <v>139</v>
      </c>
      <c r="AU329" s="230" t="s">
        <v>21</v>
      </c>
      <c r="AY329" s="18" t="s">
        <v>137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21</v>
      </c>
      <c r="BK329" s="231">
        <f>ROUND(I329*H329,2)</f>
        <v>0</v>
      </c>
      <c r="BL329" s="18" t="s">
        <v>1519</v>
      </c>
      <c r="BM329" s="230" t="s">
        <v>1523</v>
      </c>
    </row>
    <row r="330" s="2" customFormat="1">
      <c r="A330" s="39"/>
      <c r="B330" s="40"/>
      <c r="C330" s="41"/>
      <c r="D330" s="232" t="s">
        <v>146</v>
      </c>
      <c r="E330" s="41"/>
      <c r="F330" s="233" t="s">
        <v>1522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146</v>
      </c>
      <c r="AU330" s="18" t="s">
        <v>21</v>
      </c>
    </row>
    <row r="331" s="2" customFormat="1" ht="16.5" customHeight="1">
      <c r="A331" s="39"/>
      <c r="B331" s="40"/>
      <c r="C331" s="219" t="s">
        <v>801</v>
      </c>
      <c r="D331" s="219" t="s">
        <v>139</v>
      </c>
      <c r="E331" s="220" t="s">
        <v>1524</v>
      </c>
      <c r="F331" s="221" t="s">
        <v>1525</v>
      </c>
      <c r="G331" s="222" t="s">
        <v>1396</v>
      </c>
      <c r="H331" s="223">
        <v>12</v>
      </c>
      <c r="I331" s="224"/>
      <c r="J331" s="225">
        <f>ROUND(I331*H331,2)</f>
        <v>0</v>
      </c>
      <c r="K331" s="221" t="s">
        <v>1</v>
      </c>
      <c r="L331" s="45"/>
      <c r="M331" s="226" t="s">
        <v>1</v>
      </c>
      <c r="N331" s="227" t="s">
        <v>44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1519</v>
      </c>
      <c r="AT331" s="230" t="s">
        <v>139</v>
      </c>
      <c r="AU331" s="230" t="s">
        <v>21</v>
      </c>
      <c r="AY331" s="18" t="s">
        <v>137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21</v>
      </c>
      <c r="BK331" s="231">
        <f>ROUND(I331*H331,2)</f>
        <v>0</v>
      </c>
      <c r="BL331" s="18" t="s">
        <v>1519</v>
      </c>
      <c r="BM331" s="230" t="s">
        <v>1526</v>
      </c>
    </row>
    <row r="332" s="2" customFormat="1">
      <c r="A332" s="39"/>
      <c r="B332" s="40"/>
      <c r="C332" s="41"/>
      <c r="D332" s="232" t="s">
        <v>146</v>
      </c>
      <c r="E332" s="41"/>
      <c r="F332" s="233" t="s">
        <v>1525</v>
      </c>
      <c r="G332" s="41"/>
      <c r="H332" s="41"/>
      <c r="I332" s="234"/>
      <c r="J332" s="41"/>
      <c r="K332" s="41"/>
      <c r="L332" s="45"/>
      <c r="M332" s="293"/>
      <c r="N332" s="294"/>
      <c r="O332" s="295"/>
      <c r="P332" s="295"/>
      <c r="Q332" s="295"/>
      <c r="R332" s="295"/>
      <c r="S332" s="295"/>
      <c r="T332" s="29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146</v>
      </c>
      <c r="AU332" s="18" t="s">
        <v>21</v>
      </c>
    </row>
    <row r="333" s="2" customFormat="1" ht="6.96" customHeight="1">
      <c r="A333" s="39"/>
      <c r="B333" s="67"/>
      <c r="C333" s="68"/>
      <c r="D333" s="68"/>
      <c r="E333" s="68"/>
      <c r="F333" s="68"/>
      <c r="G333" s="68"/>
      <c r="H333" s="68"/>
      <c r="I333" s="68"/>
      <c r="J333" s="68"/>
      <c r="K333" s="68"/>
      <c r="L333" s="45"/>
      <c r="M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</row>
  </sheetData>
  <sheetProtection sheet="1" autoFilter="0" formatColumns="0" formatRows="0" objects="1" scenarios="1" spinCount="100000" saltValue="nkIhz0g8ZQhQessMEGLTzo2wNjo0X+M5SbjEe9kLrsFlwuO2IsB9OWeMjsOxcyH/Y213nDgJBwIKGCMFQchH8g==" hashValue="W/sA9nFwaP/oyyCB3DrLaHw7yll7xNJkPRZyh/awTe5dEYSETIx7HPMFfnojBalgIpLmE0vCUO57mSZxx7TQFg==" algorithmName="SHA-512" password="CA9C"/>
  <autoFilter ref="C123:K33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Dolní Bousov - rekonstrukce náměstí T. G. Masaryka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1527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11. 8. 2025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28</v>
      </c>
      <c r="E14" s="39"/>
      <c r="F14" s="39"/>
      <c r="G14" s="39"/>
      <c r="H14" s="39"/>
      <c r="I14" s="141" t="s">
        <v>29</v>
      </c>
      <c r="J14" s="144" t="s">
        <v>1208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1209</v>
      </c>
      <c r="F15" s="39"/>
      <c r="G15" s="39"/>
      <c r="H15" s="39"/>
      <c r="I15" s="141" t="s">
        <v>31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32</v>
      </c>
      <c r="E17" s="39"/>
      <c r="F17" s="39"/>
      <c r="G17" s="39"/>
      <c r="H17" s="39"/>
      <c r="I17" s="141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34</v>
      </c>
      <c r="E20" s="39"/>
      <c r="F20" s="39"/>
      <c r="G20" s="39"/>
      <c r="H20" s="39"/>
      <c r="I20" s="141" t="s">
        <v>29</v>
      </c>
      <c r="J20" s="144" t="s">
        <v>1211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1528</v>
      </c>
      <c r="F21" s="39"/>
      <c r="G21" s="39"/>
      <c r="H21" s="39"/>
      <c r="I21" s="141" t="s">
        <v>31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29</v>
      </c>
      <c r="J23" s="144" t="s">
        <v>1211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1528</v>
      </c>
      <c r="F24" s="39"/>
      <c r="G24" s="39"/>
      <c r="H24" s="39"/>
      <c r="I24" s="141" t="s">
        <v>31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ROUND((SUM(BE121:BE214)),  2)</f>
        <v>0</v>
      </c>
      <c r="G33" s="39"/>
      <c r="H33" s="39"/>
      <c r="I33" s="156">
        <v>0.20999999999999999</v>
      </c>
      <c r="J33" s="155">
        <f>ROUND(((SUM(BE121:BE214))*I33),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ROUND((SUM(BF121:BF214)),  2)</f>
        <v>0</v>
      </c>
      <c r="G34" s="39"/>
      <c r="H34" s="39"/>
      <c r="I34" s="156">
        <v>0.14999999999999999</v>
      </c>
      <c r="J34" s="155">
        <f>ROUND(((SUM(BF121:BF214))*I34),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ROUND((SUM(BG121:BG214)),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ROUND((SUM(BH121:BH214)),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ROUND((SUM(BI121:BI214)),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Dolní Bousov - rekonstrukce náměstí T. G. Masaryka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402 - Zásuvkové skříně a nabíječky kol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Dolní Bousov</v>
      </c>
      <c r="G89" s="41"/>
      <c r="H89" s="41"/>
      <c r="I89" s="33" t="s">
        <v>24</v>
      </c>
      <c r="J89" s="80" t="str">
        <f>IF(J12="","",J12)</f>
        <v>11. 8. 2025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E15</f>
        <v>Město Dolní Bousov</v>
      </c>
      <c r="G91" s="41"/>
      <c r="H91" s="41"/>
      <c r="I91" s="33" t="s">
        <v>34</v>
      </c>
      <c r="J91" s="37" t="str">
        <f>E21</f>
        <v>Jiří Pelant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Jiří Pelant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1213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1215</v>
      </c>
      <c r="E99" s="183"/>
      <c r="F99" s="183"/>
      <c r="G99" s="183"/>
      <c r="H99" s="183"/>
      <c r="I99" s="183"/>
      <c r="J99" s="184">
        <f>J152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1216</v>
      </c>
      <c r="E100" s="189"/>
      <c r="F100" s="189"/>
      <c r="G100" s="189"/>
      <c r="H100" s="189"/>
      <c r="I100" s="189"/>
      <c r="J100" s="190">
        <f>J153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1217</v>
      </c>
      <c r="E101" s="189"/>
      <c r="F101" s="189"/>
      <c r="G101" s="189"/>
      <c r="H101" s="189"/>
      <c r="I101" s="189"/>
      <c r="J101" s="190">
        <f>J192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Dolní Bousov - rekonstrukce náměstí T. G. Masaryka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402 - Zásuvkové skříně a nabíječky kol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22</v>
      </c>
      <c r="D115" s="41"/>
      <c r="E115" s="41"/>
      <c r="F115" s="28" t="str">
        <f>F12</f>
        <v>Dolní Bousov</v>
      </c>
      <c r="G115" s="41"/>
      <c r="H115" s="41"/>
      <c r="I115" s="33" t="s">
        <v>24</v>
      </c>
      <c r="J115" s="80" t="str">
        <f>IF(J12="","",J12)</f>
        <v>11. 8. 2025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E15</f>
        <v>Město Dolní Bousov</v>
      </c>
      <c r="G117" s="41"/>
      <c r="H117" s="41"/>
      <c r="I117" s="33" t="s">
        <v>34</v>
      </c>
      <c r="J117" s="37" t="str">
        <f>E21</f>
        <v>Jiří Pelant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32</v>
      </c>
      <c r="D118" s="41"/>
      <c r="E118" s="41"/>
      <c r="F118" s="28" t="str">
        <f>IF(E18="","",E18)</f>
        <v>Vyplň údaj</v>
      </c>
      <c r="G118" s="41"/>
      <c r="H118" s="41"/>
      <c r="I118" s="33" t="s">
        <v>37</v>
      </c>
      <c r="J118" s="37" t="str">
        <f>E24</f>
        <v>Jiří Pelant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123</v>
      </c>
      <c r="D120" s="195" t="s">
        <v>64</v>
      </c>
      <c r="E120" s="195" t="s">
        <v>60</v>
      </c>
      <c r="F120" s="195" t="s">
        <v>61</v>
      </c>
      <c r="G120" s="195" t="s">
        <v>124</v>
      </c>
      <c r="H120" s="195" t="s">
        <v>125</v>
      </c>
      <c r="I120" s="195" t="s">
        <v>126</v>
      </c>
      <c r="J120" s="195" t="s">
        <v>106</v>
      </c>
      <c r="K120" s="196" t="s">
        <v>127</v>
      </c>
      <c r="L120" s="197"/>
      <c r="M120" s="101" t="s">
        <v>1</v>
      </c>
      <c r="N120" s="102" t="s">
        <v>43</v>
      </c>
      <c r="O120" s="102" t="s">
        <v>128</v>
      </c>
      <c r="P120" s="102" t="s">
        <v>129</v>
      </c>
      <c r="Q120" s="102" t="s">
        <v>130</v>
      </c>
      <c r="R120" s="102" t="s">
        <v>131</v>
      </c>
      <c r="S120" s="102" t="s">
        <v>132</v>
      </c>
      <c r="T120" s="103" t="s">
        <v>133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134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P122+P152</f>
        <v>0</v>
      </c>
      <c r="Q121" s="105"/>
      <c r="R121" s="200">
        <f>R122+R152</f>
        <v>4.6804795000000006</v>
      </c>
      <c r="S121" s="105"/>
      <c r="T121" s="201">
        <f>T122+T152</f>
        <v>7.669999999999999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78</v>
      </c>
      <c r="AU121" s="18" t="s">
        <v>108</v>
      </c>
      <c r="BK121" s="202">
        <f>BK122+BK152</f>
        <v>0</v>
      </c>
    </row>
    <row r="122" s="12" customFormat="1" ht="25.92" customHeight="1">
      <c r="A122" s="12"/>
      <c r="B122" s="203"/>
      <c r="C122" s="204"/>
      <c r="D122" s="205" t="s">
        <v>78</v>
      </c>
      <c r="E122" s="206" t="s">
        <v>1139</v>
      </c>
      <c r="F122" s="206" t="s">
        <v>1140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</f>
        <v>0</v>
      </c>
      <c r="Q122" s="211"/>
      <c r="R122" s="212">
        <f>R123</f>
        <v>0.0043499999999999997</v>
      </c>
      <c r="S122" s="211"/>
      <c r="T122" s="21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88</v>
      </c>
      <c r="AT122" s="215" t="s">
        <v>78</v>
      </c>
      <c r="AU122" s="215" t="s">
        <v>79</v>
      </c>
      <c r="AY122" s="214" t="s">
        <v>137</v>
      </c>
      <c r="BK122" s="216">
        <f>BK123</f>
        <v>0</v>
      </c>
    </row>
    <row r="123" s="12" customFormat="1" ht="22.8" customHeight="1">
      <c r="A123" s="12"/>
      <c r="B123" s="203"/>
      <c r="C123" s="204"/>
      <c r="D123" s="205" t="s">
        <v>78</v>
      </c>
      <c r="E123" s="217" t="s">
        <v>1220</v>
      </c>
      <c r="F123" s="217" t="s">
        <v>1221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SUM(P124:P151)</f>
        <v>0</v>
      </c>
      <c r="Q123" s="211"/>
      <c r="R123" s="212">
        <f>SUM(R124:R151)</f>
        <v>0.0043499999999999997</v>
      </c>
      <c r="S123" s="211"/>
      <c r="T123" s="213">
        <f>SUM(T124:T151)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88</v>
      </c>
      <c r="AT123" s="215" t="s">
        <v>78</v>
      </c>
      <c r="AU123" s="215" t="s">
        <v>21</v>
      </c>
      <c r="AY123" s="214" t="s">
        <v>137</v>
      </c>
      <c r="BK123" s="216">
        <f>SUM(BK124:BK151)</f>
        <v>0</v>
      </c>
    </row>
    <row r="124" s="2" customFormat="1" ht="24.15" customHeight="1">
      <c r="A124" s="39"/>
      <c r="B124" s="40"/>
      <c r="C124" s="219" t="s">
        <v>21</v>
      </c>
      <c r="D124" s="219" t="s">
        <v>139</v>
      </c>
      <c r="E124" s="220" t="s">
        <v>1529</v>
      </c>
      <c r="F124" s="221" t="s">
        <v>1530</v>
      </c>
      <c r="G124" s="222" t="s">
        <v>155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44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263</v>
      </c>
      <c r="AT124" s="230" t="s">
        <v>139</v>
      </c>
      <c r="AU124" s="230" t="s">
        <v>88</v>
      </c>
      <c r="AY124" s="18" t="s">
        <v>137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21</v>
      </c>
      <c r="BK124" s="231">
        <f>ROUND(I124*H124,2)</f>
        <v>0</v>
      </c>
      <c r="BL124" s="18" t="s">
        <v>263</v>
      </c>
      <c r="BM124" s="230" t="s">
        <v>1531</v>
      </c>
    </row>
    <row r="125" s="2" customFormat="1">
      <c r="A125" s="39"/>
      <c r="B125" s="40"/>
      <c r="C125" s="41"/>
      <c r="D125" s="232" t="s">
        <v>146</v>
      </c>
      <c r="E125" s="41"/>
      <c r="F125" s="233" t="s">
        <v>1530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88</v>
      </c>
    </row>
    <row r="126" s="2" customFormat="1" ht="21.75" customHeight="1">
      <c r="A126" s="39"/>
      <c r="B126" s="40"/>
      <c r="C126" s="283" t="s">
        <v>88</v>
      </c>
      <c r="D126" s="283" t="s">
        <v>320</v>
      </c>
      <c r="E126" s="284" t="s">
        <v>1287</v>
      </c>
      <c r="F126" s="285" t="s">
        <v>1532</v>
      </c>
      <c r="G126" s="286" t="s">
        <v>1224</v>
      </c>
      <c r="H126" s="287">
        <v>1</v>
      </c>
      <c r="I126" s="288"/>
      <c r="J126" s="289">
        <f>ROUND(I126*H126,2)</f>
        <v>0</v>
      </c>
      <c r="K126" s="285" t="s">
        <v>1</v>
      </c>
      <c r="L126" s="290"/>
      <c r="M126" s="291" t="s">
        <v>1</v>
      </c>
      <c r="N126" s="292" t="s">
        <v>44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382</v>
      </c>
      <c r="AT126" s="230" t="s">
        <v>320</v>
      </c>
      <c r="AU126" s="230" t="s">
        <v>88</v>
      </c>
      <c r="AY126" s="18" t="s">
        <v>137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21</v>
      </c>
      <c r="BK126" s="231">
        <f>ROUND(I126*H126,2)</f>
        <v>0</v>
      </c>
      <c r="BL126" s="18" t="s">
        <v>263</v>
      </c>
      <c r="BM126" s="230" t="s">
        <v>1533</v>
      </c>
    </row>
    <row r="127" s="2" customFormat="1">
      <c r="A127" s="39"/>
      <c r="B127" s="40"/>
      <c r="C127" s="41"/>
      <c r="D127" s="232" t="s">
        <v>146</v>
      </c>
      <c r="E127" s="41"/>
      <c r="F127" s="233" t="s">
        <v>1532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88</v>
      </c>
    </row>
    <row r="128" s="2" customFormat="1" ht="24.15" customHeight="1">
      <c r="A128" s="39"/>
      <c r="B128" s="40"/>
      <c r="C128" s="219" t="s">
        <v>159</v>
      </c>
      <c r="D128" s="219" t="s">
        <v>139</v>
      </c>
      <c r="E128" s="220" t="s">
        <v>1534</v>
      </c>
      <c r="F128" s="221" t="s">
        <v>1535</v>
      </c>
      <c r="G128" s="222" t="s">
        <v>155</v>
      </c>
      <c r="H128" s="223">
        <v>9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263</v>
      </c>
      <c r="AT128" s="230" t="s">
        <v>139</v>
      </c>
      <c r="AU128" s="230" t="s">
        <v>88</v>
      </c>
      <c r="AY128" s="18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21</v>
      </c>
      <c r="BK128" s="231">
        <f>ROUND(I128*H128,2)</f>
        <v>0</v>
      </c>
      <c r="BL128" s="18" t="s">
        <v>263</v>
      </c>
      <c r="BM128" s="230" t="s">
        <v>1536</v>
      </c>
    </row>
    <row r="129" s="2" customFormat="1">
      <c r="A129" s="39"/>
      <c r="B129" s="40"/>
      <c r="C129" s="41"/>
      <c r="D129" s="232" t="s">
        <v>146</v>
      </c>
      <c r="E129" s="41"/>
      <c r="F129" s="233" t="s">
        <v>1535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146</v>
      </c>
      <c r="AU129" s="18" t="s">
        <v>88</v>
      </c>
    </row>
    <row r="130" s="2" customFormat="1" ht="16.5" customHeight="1">
      <c r="A130" s="39"/>
      <c r="B130" s="40"/>
      <c r="C130" s="283" t="s">
        <v>144</v>
      </c>
      <c r="D130" s="283" t="s">
        <v>320</v>
      </c>
      <c r="E130" s="284" t="s">
        <v>1537</v>
      </c>
      <c r="F130" s="285" t="s">
        <v>1538</v>
      </c>
      <c r="G130" s="286" t="s">
        <v>155</v>
      </c>
      <c r="H130" s="287">
        <v>9</v>
      </c>
      <c r="I130" s="288"/>
      <c r="J130" s="289">
        <f>ROUND(I130*H130,2)</f>
        <v>0</v>
      </c>
      <c r="K130" s="285" t="s">
        <v>1</v>
      </c>
      <c r="L130" s="290"/>
      <c r="M130" s="291" t="s">
        <v>1</v>
      </c>
      <c r="N130" s="292" t="s">
        <v>44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382</v>
      </c>
      <c r="AT130" s="230" t="s">
        <v>320</v>
      </c>
      <c r="AU130" s="230" t="s">
        <v>88</v>
      </c>
      <c r="AY130" s="18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21</v>
      </c>
      <c r="BK130" s="231">
        <f>ROUND(I130*H130,2)</f>
        <v>0</v>
      </c>
      <c r="BL130" s="18" t="s">
        <v>263</v>
      </c>
      <c r="BM130" s="230" t="s">
        <v>1539</v>
      </c>
    </row>
    <row r="131" s="2" customFormat="1">
      <c r="A131" s="39"/>
      <c r="B131" s="40"/>
      <c r="C131" s="41"/>
      <c r="D131" s="232" t="s">
        <v>146</v>
      </c>
      <c r="E131" s="41"/>
      <c r="F131" s="233" t="s">
        <v>1538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88</v>
      </c>
    </row>
    <row r="132" s="2" customFormat="1" ht="24.15" customHeight="1">
      <c r="A132" s="39"/>
      <c r="B132" s="40"/>
      <c r="C132" s="219" t="s">
        <v>172</v>
      </c>
      <c r="D132" s="219" t="s">
        <v>139</v>
      </c>
      <c r="E132" s="220" t="s">
        <v>1540</v>
      </c>
      <c r="F132" s="221" t="s">
        <v>1541</v>
      </c>
      <c r="G132" s="222" t="s">
        <v>155</v>
      </c>
      <c r="H132" s="223">
        <v>3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44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263</v>
      </c>
      <c r="AT132" s="230" t="s">
        <v>139</v>
      </c>
      <c r="AU132" s="230" t="s">
        <v>88</v>
      </c>
      <c r="AY132" s="18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21</v>
      </c>
      <c r="BK132" s="231">
        <f>ROUND(I132*H132,2)</f>
        <v>0</v>
      </c>
      <c r="BL132" s="18" t="s">
        <v>263</v>
      </c>
      <c r="BM132" s="230" t="s">
        <v>1542</v>
      </c>
    </row>
    <row r="133" s="2" customFormat="1">
      <c r="A133" s="39"/>
      <c r="B133" s="40"/>
      <c r="C133" s="41"/>
      <c r="D133" s="232" t="s">
        <v>146</v>
      </c>
      <c r="E133" s="41"/>
      <c r="F133" s="233" t="s">
        <v>1541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88</v>
      </c>
    </row>
    <row r="134" s="2" customFormat="1" ht="24.15" customHeight="1">
      <c r="A134" s="39"/>
      <c r="B134" s="40"/>
      <c r="C134" s="283" t="s">
        <v>180</v>
      </c>
      <c r="D134" s="283" t="s">
        <v>320</v>
      </c>
      <c r="E134" s="284" t="s">
        <v>1543</v>
      </c>
      <c r="F134" s="285" t="s">
        <v>1544</v>
      </c>
      <c r="G134" s="286" t="s">
        <v>155</v>
      </c>
      <c r="H134" s="287">
        <v>3</v>
      </c>
      <c r="I134" s="288"/>
      <c r="J134" s="289">
        <f>ROUND(I134*H134,2)</f>
        <v>0</v>
      </c>
      <c r="K134" s="285" t="s">
        <v>1</v>
      </c>
      <c r="L134" s="290"/>
      <c r="M134" s="291" t="s">
        <v>1</v>
      </c>
      <c r="N134" s="292" t="s">
        <v>44</v>
      </c>
      <c r="O134" s="92"/>
      <c r="P134" s="228">
        <f>O134*H134</f>
        <v>0</v>
      </c>
      <c r="Q134" s="228">
        <v>0.00040000000000000002</v>
      </c>
      <c r="R134" s="228">
        <f>Q134*H134</f>
        <v>0.0012000000000000001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382</v>
      </c>
      <c r="AT134" s="230" t="s">
        <v>320</v>
      </c>
      <c r="AU134" s="230" t="s">
        <v>88</v>
      </c>
      <c r="AY134" s="18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21</v>
      </c>
      <c r="BK134" s="231">
        <f>ROUND(I134*H134,2)</f>
        <v>0</v>
      </c>
      <c r="BL134" s="18" t="s">
        <v>263</v>
      </c>
      <c r="BM134" s="230" t="s">
        <v>1545</v>
      </c>
    </row>
    <row r="135" s="2" customFormat="1">
      <c r="A135" s="39"/>
      <c r="B135" s="40"/>
      <c r="C135" s="41"/>
      <c r="D135" s="232" t="s">
        <v>146</v>
      </c>
      <c r="E135" s="41"/>
      <c r="F135" s="233" t="s">
        <v>1544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88</v>
      </c>
    </row>
    <row r="136" s="2" customFormat="1" ht="24.15" customHeight="1">
      <c r="A136" s="39"/>
      <c r="B136" s="40"/>
      <c r="C136" s="219" t="s">
        <v>188</v>
      </c>
      <c r="D136" s="219" t="s">
        <v>139</v>
      </c>
      <c r="E136" s="220" t="s">
        <v>1546</v>
      </c>
      <c r="F136" s="221" t="s">
        <v>1547</v>
      </c>
      <c r="G136" s="222" t="s">
        <v>155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44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263</v>
      </c>
      <c r="AT136" s="230" t="s">
        <v>139</v>
      </c>
      <c r="AU136" s="230" t="s">
        <v>88</v>
      </c>
      <c r="AY136" s="18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21</v>
      </c>
      <c r="BK136" s="231">
        <f>ROUND(I136*H136,2)</f>
        <v>0</v>
      </c>
      <c r="BL136" s="18" t="s">
        <v>263</v>
      </c>
      <c r="BM136" s="230" t="s">
        <v>1548</v>
      </c>
    </row>
    <row r="137" s="2" customFormat="1">
      <c r="A137" s="39"/>
      <c r="B137" s="40"/>
      <c r="C137" s="41"/>
      <c r="D137" s="232" t="s">
        <v>146</v>
      </c>
      <c r="E137" s="41"/>
      <c r="F137" s="233" t="s">
        <v>1547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88</v>
      </c>
    </row>
    <row r="138" s="2" customFormat="1" ht="24.15" customHeight="1">
      <c r="A138" s="39"/>
      <c r="B138" s="40"/>
      <c r="C138" s="283" t="s">
        <v>195</v>
      </c>
      <c r="D138" s="283" t="s">
        <v>320</v>
      </c>
      <c r="E138" s="284" t="s">
        <v>1549</v>
      </c>
      <c r="F138" s="285" t="s">
        <v>1550</v>
      </c>
      <c r="G138" s="286" t="s">
        <v>155</v>
      </c>
      <c r="H138" s="287">
        <v>1</v>
      </c>
      <c r="I138" s="288"/>
      <c r="J138" s="289">
        <f>ROUND(I138*H138,2)</f>
        <v>0</v>
      </c>
      <c r="K138" s="285" t="s">
        <v>1</v>
      </c>
      <c r="L138" s="290"/>
      <c r="M138" s="291" t="s">
        <v>1</v>
      </c>
      <c r="N138" s="292" t="s">
        <v>44</v>
      </c>
      <c r="O138" s="92"/>
      <c r="P138" s="228">
        <f>O138*H138</f>
        <v>0</v>
      </c>
      <c r="Q138" s="228">
        <v>0.0010499999999999999</v>
      </c>
      <c r="R138" s="228">
        <f>Q138*H138</f>
        <v>0.0010499999999999999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382</v>
      </c>
      <c r="AT138" s="230" t="s">
        <v>320</v>
      </c>
      <c r="AU138" s="230" t="s">
        <v>88</v>
      </c>
      <c r="AY138" s="18" t="s">
        <v>137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21</v>
      </c>
      <c r="BK138" s="231">
        <f>ROUND(I138*H138,2)</f>
        <v>0</v>
      </c>
      <c r="BL138" s="18" t="s">
        <v>263</v>
      </c>
      <c r="BM138" s="230" t="s">
        <v>1551</v>
      </c>
    </row>
    <row r="139" s="2" customFormat="1">
      <c r="A139" s="39"/>
      <c r="B139" s="40"/>
      <c r="C139" s="41"/>
      <c r="D139" s="232" t="s">
        <v>146</v>
      </c>
      <c r="E139" s="41"/>
      <c r="F139" s="233" t="s">
        <v>1550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88</v>
      </c>
    </row>
    <row r="140" s="2" customFormat="1" ht="24.15" customHeight="1">
      <c r="A140" s="39"/>
      <c r="B140" s="40"/>
      <c r="C140" s="219" t="s">
        <v>203</v>
      </c>
      <c r="D140" s="219" t="s">
        <v>139</v>
      </c>
      <c r="E140" s="220" t="s">
        <v>1546</v>
      </c>
      <c r="F140" s="221" t="s">
        <v>1547</v>
      </c>
      <c r="G140" s="222" t="s">
        <v>155</v>
      </c>
      <c r="H140" s="223">
        <v>2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44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263</v>
      </c>
      <c r="AT140" s="230" t="s">
        <v>139</v>
      </c>
      <c r="AU140" s="230" t="s">
        <v>88</v>
      </c>
      <c r="AY140" s="18" t="s">
        <v>137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21</v>
      </c>
      <c r="BK140" s="231">
        <f>ROUND(I140*H140,2)</f>
        <v>0</v>
      </c>
      <c r="BL140" s="18" t="s">
        <v>263</v>
      </c>
      <c r="BM140" s="230" t="s">
        <v>1552</v>
      </c>
    </row>
    <row r="141" s="2" customFormat="1">
      <c r="A141" s="39"/>
      <c r="B141" s="40"/>
      <c r="C141" s="41"/>
      <c r="D141" s="232" t="s">
        <v>146</v>
      </c>
      <c r="E141" s="41"/>
      <c r="F141" s="233" t="s">
        <v>1547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88</v>
      </c>
    </row>
    <row r="142" s="2" customFormat="1" ht="24.15" customHeight="1">
      <c r="A142" s="39"/>
      <c r="B142" s="40"/>
      <c r="C142" s="283" t="s">
        <v>26</v>
      </c>
      <c r="D142" s="283" t="s">
        <v>320</v>
      </c>
      <c r="E142" s="284" t="s">
        <v>1553</v>
      </c>
      <c r="F142" s="285" t="s">
        <v>1554</v>
      </c>
      <c r="G142" s="286" t="s">
        <v>155</v>
      </c>
      <c r="H142" s="287">
        <v>2</v>
      </c>
      <c r="I142" s="288"/>
      <c r="J142" s="289">
        <f>ROUND(I142*H142,2)</f>
        <v>0</v>
      </c>
      <c r="K142" s="285" t="s">
        <v>1</v>
      </c>
      <c r="L142" s="290"/>
      <c r="M142" s="291" t="s">
        <v>1</v>
      </c>
      <c r="N142" s="292" t="s">
        <v>44</v>
      </c>
      <c r="O142" s="92"/>
      <c r="P142" s="228">
        <f>O142*H142</f>
        <v>0</v>
      </c>
      <c r="Q142" s="228">
        <v>0.0010499999999999999</v>
      </c>
      <c r="R142" s="228">
        <f>Q142*H142</f>
        <v>0.0020999999999999999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382</v>
      </c>
      <c r="AT142" s="230" t="s">
        <v>320</v>
      </c>
      <c r="AU142" s="230" t="s">
        <v>88</v>
      </c>
      <c r="AY142" s="18" t="s">
        <v>137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21</v>
      </c>
      <c r="BK142" s="231">
        <f>ROUND(I142*H142,2)</f>
        <v>0</v>
      </c>
      <c r="BL142" s="18" t="s">
        <v>263</v>
      </c>
      <c r="BM142" s="230" t="s">
        <v>1555</v>
      </c>
    </row>
    <row r="143" s="2" customFormat="1">
      <c r="A143" s="39"/>
      <c r="B143" s="40"/>
      <c r="C143" s="41"/>
      <c r="D143" s="232" t="s">
        <v>146</v>
      </c>
      <c r="E143" s="41"/>
      <c r="F143" s="233" t="s">
        <v>1554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88</v>
      </c>
    </row>
    <row r="144" s="2" customFormat="1" ht="24.15" customHeight="1">
      <c r="A144" s="39"/>
      <c r="B144" s="40"/>
      <c r="C144" s="219" t="s">
        <v>219</v>
      </c>
      <c r="D144" s="219" t="s">
        <v>139</v>
      </c>
      <c r="E144" s="220" t="s">
        <v>1222</v>
      </c>
      <c r="F144" s="221" t="s">
        <v>1556</v>
      </c>
      <c r="G144" s="222" t="s">
        <v>1224</v>
      </c>
      <c r="H144" s="223">
        <v>4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44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263</v>
      </c>
      <c r="AT144" s="230" t="s">
        <v>139</v>
      </c>
      <c r="AU144" s="230" t="s">
        <v>88</v>
      </c>
      <c r="AY144" s="18" t="s">
        <v>137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21</v>
      </c>
      <c r="BK144" s="231">
        <f>ROUND(I144*H144,2)</f>
        <v>0</v>
      </c>
      <c r="BL144" s="18" t="s">
        <v>263</v>
      </c>
      <c r="BM144" s="230" t="s">
        <v>1557</v>
      </c>
    </row>
    <row r="145" s="2" customFormat="1">
      <c r="A145" s="39"/>
      <c r="B145" s="40"/>
      <c r="C145" s="41"/>
      <c r="D145" s="232" t="s">
        <v>146</v>
      </c>
      <c r="E145" s="41"/>
      <c r="F145" s="233" t="s">
        <v>1556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88</v>
      </c>
    </row>
    <row r="146" s="2" customFormat="1" ht="24.15" customHeight="1">
      <c r="A146" s="39"/>
      <c r="B146" s="40"/>
      <c r="C146" s="283" t="s">
        <v>229</v>
      </c>
      <c r="D146" s="283" t="s">
        <v>320</v>
      </c>
      <c r="E146" s="284" t="s">
        <v>1382</v>
      </c>
      <c r="F146" s="285" t="s">
        <v>1558</v>
      </c>
      <c r="G146" s="286" t="s">
        <v>1224</v>
      </c>
      <c r="H146" s="287">
        <v>4</v>
      </c>
      <c r="I146" s="288"/>
      <c r="J146" s="289">
        <f>ROUND(I146*H146,2)</f>
        <v>0</v>
      </c>
      <c r="K146" s="285" t="s">
        <v>1</v>
      </c>
      <c r="L146" s="290"/>
      <c r="M146" s="291" t="s">
        <v>1</v>
      </c>
      <c r="N146" s="292" t="s">
        <v>44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382</v>
      </c>
      <c r="AT146" s="230" t="s">
        <v>320</v>
      </c>
      <c r="AU146" s="230" t="s">
        <v>88</v>
      </c>
      <c r="AY146" s="18" t="s">
        <v>137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21</v>
      </c>
      <c r="BK146" s="231">
        <f>ROUND(I146*H146,2)</f>
        <v>0</v>
      </c>
      <c r="BL146" s="18" t="s">
        <v>263</v>
      </c>
      <c r="BM146" s="230" t="s">
        <v>1559</v>
      </c>
    </row>
    <row r="147" s="2" customFormat="1">
      <c r="A147" s="39"/>
      <c r="B147" s="40"/>
      <c r="C147" s="41"/>
      <c r="D147" s="232" t="s">
        <v>146</v>
      </c>
      <c r="E147" s="41"/>
      <c r="F147" s="233" t="s">
        <v>1558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88</v>
      </c>
    </row>
    <row r="148" s="2" customFormat="1" ht="16.5" customHeight="1">
      <c r="A148" s="39"/>
      <c r="B148" s="40"/>
      <c r="C148" s="219" t="s">
        <v>237</v>
      </c>
      <c r="D148" s="219" t="s">
        <v>139</v>
      </c>
      <c r="E148" s="220" t="s">
        <v>1394</v>
      </c>
      <c r="F148" s="221" t="s">
        <v>1560</v>
      </c>
      <c r="G148" s="222" t="s">
        <v>1224</v>
      </c>
      <c r="H148" s="223">
        <v>4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44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263</v>
      </c>
      <c r="AT148" s="230" t="s">
        <v>139</v>
      </c>
      <c r="AU148" s="230" t="s">
        <v>88</v>
      </c>
      <c r="AY148" s="18" t="s">
        <v>137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21</v>
      </c>
      <c r="BK148" s="231">
        <f>ROUND(I148*H148,2)</f>
        <v>0</v>
      </c>
      <c r="BL148" s="18" t="s">
        <v>263</v>
      </c>
      <c r="BM148" s="230" t="s">
        <v>1561</v>
      </c>
    </row>
    <row r="149" s="2" customFormat="1">
      <c r="A149" s="39"/>
      <c r="B149" s="40"/>
      <c r="C149" s="41"/>
      <c r="D149" s="232" t="s">
        <v>146</v>
      </c>
      <c r="E149" s="41"/>
      <c r="F149" s="233" t="s">
        <v>1560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88</v>
      </c>
    </row>
    <row r="150" s="2" customFormat="1" ht="16.5" customHeight="1">
      <c r="A150" s="39"/>
      <c r="B150" s="40"/>
      <c r="C150" s="283" t="s">
        <v>245</v>
      </c>
      <c r="D150" s="283" t="s">
        <v>320</v>
      </c>
      <c r="E150" s="284" t="s">
        <v>1259</v>
      </c>
      <c r="F150" s="285" t="s">
        <v>1562</v>
      </c>
      <c r="G150" s="286" t="s">
        <v>1224</v>
      </c>
      <c r="H150" s="287">
        <v>4</v>
      </c>
      <c r="I150" s="288"/>
      <c r="J150" s="289">
        <f>ROUND(I150*H150,2)</f>
        <v>0</v>
      </c>
      <c r="K150" s="285" t="s">
        <v>1</v>
      </c>
      <c r="L150" s="290"/>
      <c r="M150" s="291" t="s">
        <v>1</v>
      </c>
      <c r="N150" s="292" t="s">
        <v>44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382</v>
      </c>
      <c r="AT150" s="230" t="s">
        <v>320</v>
      </c>
      <c r="AU150" s="230" t="s">
        <v>88</v>
      </c>
      <c r="AY150" s="18" t="s">
        <v>137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21</v>
      </c>
      <c r="BK150" s="231">
        <f>ROUND(I150*H150,2)</f>
        <v>0</v>
      </c>
      <c r="BL150" s="18" t="s">
        <v>263</v>
      </c>
      <c r="BM150" s="230" t="s">
        <v>1563</v>
      </c>
    </row>
    <row r="151" s="2" customFormat="1">
      <c r="A151" s="39"/>
      <c r="B151" s="40"/>
      <c r="C151" s="41"/>
      <c r="D151" s="232" t="s">
        <v>146</v>
      </c>
      <c r="E151" s="41"/>
      <c r="F151" s="233" t="s">
        <v>1562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88</v>
      </c>
    </row>
    <row r="152" s="12" customFormat="1" ht="25.92" customHeight="1">
      <c r="A152" s="12"/>
      <c r="B152" s="203"/>
      <c r="C152" s="204"/>
      <c r="D152" s="205" t="s">
        <v>78</v>
      </c>
      <c r="E152" s="206" t="s">
        <v>320</v>
      </c>
      <c r="F152" s="206" t="s">
        <v>1253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P153+P192</f>
        <v>0</v>
      </c>
      <c r="Q152" s="211"/>
      <c r="R152" s="212">
        <f>R153+R192</f>
        <v>4.6761295000000009</v>
      </c>
      <c r="S152" s="211"/>
      <c r="T152" s="213">
        <f>T153+T192</f>
        <v>7.669999999999999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159</v>
      </c>
      <c r="AT152" s="215" t="s">
        <v>78</v>
      </c>
      <c r="AU152" s="215" t="s">
        <v>79</v>
      </c>
      <c r="AY152" s="214" t="s">
        <v>137</v>
      </c>
      <c r="BK152" s="216">
        <f>BK153+BK192</f>
        <v>0</v>
      </c>
    </row>
    <row r="153" s="12" customFormat="1" ht="22.8" customHeight="1">
      <c r="A153" s="12"/>
      <c r="B153" s="203"/>
      <c r="C153" s="204"/>
      <c r="D153" s="205" t="s">
        <v>78</v>
      </c>
      <c r="E153" s="217" t="s">
        <v>1254</v>
      </c>
      <c r="F153" s="217" t="s">
        <v>1255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SUM(P154:P191)</f>
        <v>0</v>
      </c>
      <c r="Q153" s="211"/>
      <c r="R153" s="212">
        <f>SUM(R154:R191)</f>
        <v>0.46992450000000008</v>
      </c>
      <c r="S153" s="211"/>
      <c r="T153" s="213">
        <f>SUM(T154:T191)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159</v>
      </c>
      <c r="AT153" s="215" t="s">
        <v>78</v>
      </c>
      <c r="AU153" s="215" t="s">
        <v>21</v>
      </c>
      <c r="AY153" s="214" t="s">
        <v>137</v>
      </c>
      <c r="BK153" s="216">
        <f>SUM(BK154:BK191)</f>
        <v>0</v>
      </c>
    </row>
    <row r="154" s="2" customFormat="1" ht="24.15" customHeight="1">
      <c r="A154" s="39"/>
      <c r="B154" s="40"/>
      <c r="C154" s="219" t="s">
        <v>8</v>
      </c>
      <c r="D154" s="219" t="s">
        <v>139</v>
      </c>
      <c r="E154" s="220" t="s">
        <v>1263</v>
      </c>
      <c r="F154" s="221" t="s">
        <v>1264</v>
      </c>
      <c r="G154" s="222" t="s">
        <v>155</v>
      </c>
      <c r="H154" s="223">
        <v>48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44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594</v>
      </c>
      <c r="AT154" s="230" t="s">
        <v>139</v>
      </c>
      <c r="AU154" s="230" t="s">
        <v>88</v>
      </c>
      <c r="AY154" s="18" t="s">
        <v>137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21</v>
      </c>
      <c r="BK154" s="231">
        <f>ROUND(I154*H154,2)</f>
        <v>0</v>
      </c>
      <c r="BL154" s="18" t="s">
        <v>594</v>
      </c>
      <c r="BM154" s="230" t="s">
        <v>1564</v>
      </c>
    </row>
    <row r="155" s="2" customFormat="1">
      <c r="A155" s="39"/>
      <c r="B155" s="40"/>
      <c r="C155" s="41"/>
      <c r="D155" s="232" t="s">
        <v>146</v>
      </c>
      <c r="E155" s="41"/>
      <c r="F155" s="233" t="s">
        <v>1264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88</v>
      </c>
    </row>
    <row r="156" s="2" customFormat="1" ht="33" customHeight="1">
      <c r="A156" s="39"/>
      <c r="B156" s="40"/>
      <c r="C156" s="219" t="s">
        <v>263</v>
      </c>
      <c r="D156" s="219" t="s">
        <v>139</v>
      </c>
      <c r="E156" s="220" t="s">
        <v>1266</v>
      </c>
      <c r="F156" s="221" t="s">
        <v>1267</v>
      </c>
      <c r="G156" s="222" t="s">
        <v>155</v>
      </c>
      <c r="H156" s="223">
        <v>12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44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594</v>
      </c>
      <c r="AT156" s="230" t="s">
        <v>139</v>
      </c>
      <c r="AU156" s="230" t="s">
        <v>88</v>
      </c>
      <c r="AY156" s="18" t="s">
        <v>137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21</v>
      </c>
      <c r="BK156" s="231">
        <f>ROUND(I156*H156,2)</f>
        <v>0</v>
      </c>
      <c r="BL156" s="18" t="s">
        <v>594</v>
      </c>
      <c r="BM156" s="230" t="s">
        <v>1565</v>
      </c>
    </row>
    <row r="157" s="2" customFormat="1">
      <c r="A157" s="39"/>
      <c r="B157" s="40"/>
      <c r="C157" s="41"/>
      <c r="D157" s="232" t="s">
        <v>146</v>
      </c>
      <c r="E157" s="41"/>
      <c r="F157" s="233" t="s">
        <v>1267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88</v>
      </c>
    </row>
    <row r="158" s="2" customFormat="1" ht="24.15" customHeight="1">
      <c r="A158" s="39"/>
      <c r="B158" s="40"/>
      <c r="C158" s="283" t="s">
        <v>271</v>
      </c>
      <c r="D158" s="283" t="s">
        <v>320</v>
      </c>
      <c r="E158" s="284" t="s">
        <v>1566</v>
      </c>
      <c r="F158" s="285" t="s">
        <v>1567</v>
      </c>
      <c r="G158" s="286" t="s">
        <v>155</v>
      </c>
      <c r="H158" s="287">
        <v>12</v>
      </c>
      <c r="I158" s="288"/>
      <c r="J158" s="289">
        <f>ROUND(I158*H158,2)</f>
        <v>0</v>
      </c>
      <c r="K158" s="285" t="s">
        <v>1</v>
      </c>
      <c r="L158" s="290"/>
      <c r="M158" s="291" t="s">
        <v>1</v>
      </c>
      <c r="N158" s="292" t="s">
        <v>44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359</v>
      </c>
      <c r="AT158" s="230" t="s">
        <v>320</v>
      </c>
      <c r="AU158" s="230" t="s">
        <v>88</v>
      </c>
      <c r="AY158" s="18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21</v>
      </c>
      <c r="BK158" s="231">
        <f>ROUND(I158*H158,2)</f>
        <v>0</v>
      </c>
      <c r="BL158" s="18" t="s">
        <v>359</v>
      </c>
      <c r="BM158" s="230" t="s">
        <v>1568</v>
      </c>
    </row>
    <row r="159" s="2" customFormat="1">
      <c r="A159" s="39"/>
      <c r="B159" s="40"/>
      <c r="C159" s="41"/>
      <c r="D159" s="232" t="s">
        <v>146</v>
      </c>
      <c r="E159" s="41"/>
      <c r="F159" s="233" t="s">
        <v>1567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88</v>
      </c>
    </row>
    <row r="160" s="2" customFormat="1" ht="16.5" customHeight="1">
      <c r="A160" s="39"/>
      <c r="B160" s="40"/>
      <c r="C160" s="219" t="s">
        <v>279</v>
      </c>
      <c r="D160" s="219" t="s">
        <v>139</v>
      </c>
      <c r="E160" s="220" t="s">
        <v>1569</v>
      </c>
      <c r="F160" s="221" t="s">
        <v>1570</v>
      </c>
      <c r="G160" s="222" t="s">
        <v>155</v>
      </c>
      <c r="H160" s="223">
        <v>9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44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594</v>
      </c>
      <c r="AT160" s="230" t="s">
        <v>139</v>
      </c>
      <c r="AU160" s="230" t="s">
        <v>88</v>
      </c>
      <c r="AY160" s="18" t="s">
        <v>137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21</v>
      </c>
      <c r="BK160" s="231">
        <f>ROUND(I160*H160,2)</f>
        <v>0</v>
      </c>
      <c r="BL160" s="18" t="s">
        <v>594</v>
      </c>
      <c r="BM160" s="230" t="s">
        <v>1571</v>
      </c>
    </row>
    <row r="161" s="2" customFormat="1">
      <c r="A161" s="39"/>
      <c r="B161" s="40"/>
      <c r="C161" s="41"/>
      <c r="D161" s="232" t="s">
        <v>146</v>
      </c>
      <c r="E161" s="41"/>
      <c r="F161" s="233" t="s">
        <v>1570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88</v>
      </c>
    </row>
    <row r="162" s="2" customFormat="1" ht="16.5" customHeight="1">
      <c r="A162" s="39"/>
      <c r="B162" s="40"/>
      <c r="C162" s="283" t="s">
        <v>287</v>
      </c>
      <c r="D162" s="283" t="s">
        <v>320</v>
      </c>
      <c r="E162" s="284" t="s">
        <v>1572</v>
      </c>
      <c r="F162" s="285" t="s">
        <v>1573</v>
      </c>
      <c r="G162" s="286" t="s">
        <v>155</v>
      </c>
      <c r="H162" s="287">
        <v>9</v>
      </c>
      <c r="I162" s="288"/>
      <c r="J162" s="289">
        <f>ROUND(I162*H162,2)</f>
        <v>0</v>
      </c>
      <c r="K162" s="285" t="s">
        <v>1</v>
      </c>
      <c r="L162" s="290"/>
      <c r="M162" s="291" t="s">
        <v>1</v>
      </c>
      <c r="N162" s="292" t="s">
        <v>44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359</v>
      </c>
      <c r="AT162" s="230" t="s">
        <v>320</v>
      </c>
      <c r="AU162" s="230" t="s">
        <v>88</v>
      </c>
      <c r="AY162" s="18" t="s">
        <v>137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21</v>
      </c>
      <c r="BK162" s="231">
        <f>ROUND(I162*H162,2)</f>
        <v>0</v>
      </c>
      <c r="BL162" s="18" t="s">
        <v>359</v>
      </c>
      <c r="BM162" s="230" t="s">
        <v>1574</v>
      </c>
    </row>
    <row r="163" s="2" customFormat="1">
      <c r="A163" s="39"/>
      <c r="B163" s="40"/>
      <c r="C163" s="41"/>
      <c r="D163" s="232" t="s">
        <v>146</v>
      </c>
      <c r="E163" s="41"/>
      <c r="F163" s="233" t="s">
        <v>1573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88</v>
      </c>
    </row>
    <row r="164" s="2" customFormat="1" ht="37.8" customHeight="1">
      <c r="A164" s="39"/>
      <c r="B164" s="40"/>
      <c r="C164" s="219" t="s">
        <v>294</v>
      </c>
      <c r="D164" s="219" t="s">
        <v>139</v>
      </c>
      <c r="E164" s="220" t="s">
        <v>1362</v>
      </c>
      <c r="F164" s="221" t="s">
        <v>1363</v>
      </c>
      <c r="G164" s="222" t="s">
        <v>212</v>
      </c>
      <c r="H164" s="223">
        <v>108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44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594</v>
      </c>
      <c r="AT164" s="230" t="s">
        <v>139</v>
      </c>
      <c r="AU164" s="230" t="s">
        <v>88</v>
      </c>
      <c r="AY164" s="18" t="s">
        <v>137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21</v>
      </c>
      <c r="BK164" s="231">
        <f>ROUND(I164*H164,2)</f>
        <v>0</v>
      </c>
      <c r="BL164" s="18" t="s">
        <v>594</v>
      </c>
      <c r="BM164" s="230" t="s">
        <v>1575</v>
      </c>
    </row>
    <row r="165" s="2" customFormat="1">
      <c r="A165" s="39"/>
      <c r="B165" s="40"/>
      <c r="C165" s="41"/>
      <c r="D165" s="232" t="s">
        <v>146</v>
      </c>
      <c r="E165" s="41"/>
      <c r="F165" s="233" t="s">
        <v>1363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88</v>
      </c>
    </row>
    <row r="166" s="2" customFormat="1" ht="24.15" customHeight="1">
      <c r="A166" s="39"/>
      <c r="B166" s="40"/>
      <c r="C166" s="283" t="s">
        <v>7</v>
      </c>
      <c r="D166" s="283" t="s">
        <v>320</v>
      </c>
      <c r="E166" s="284" t="s">
        <v>1576</v>
      </c>
      <c r="F166" s="285" t="s">
        <v>1577</v>
      </c>
      <c r="G166" s="286" t="s">
        <v>212</v>
      </c>
      <c r="H166" s="287">
        <v>124.2</v>
      </c>
      <c r="I166" s="288"/>
      <c r="J166" s="289">
        <f>ROUND(I166*H166,2)</f>
        <v>0</v>
      </c>
      <c r="K166" s="285" t="s">
        <v>1</v>
      </c>
      <c r="L166" s="290"/>
      <c r="M166" s="291" t="s">
        <v>1</v>
      </c>
      <c r="N166" s="292" t="s">
        <v>44</v>
      </c>
      <c r="O166" s="92"/>
      <c r="P166" s="228">
        <f>O166*H166</f>
        <v>0</v>
      </c>
      <c r="Q166" s="228">
        <v>0.00035</v>
      </c>
      <c r="R166" s="228">
        <f>Q166*H166</f>
        <v>0.043470000000000002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359</v>
      </c>
      <c r="AT166" s="230" t="s">
        <v>320</v>
      </c>
      <c r="AU166" s="230" t="s">
        <v>88</v>
      </c>
      <c r="AY166" s="18" t="s">
        <v>137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21</v>
      </c>
      <c r="BK166" s="231">
        <f>ROUND(I166*H166,2)</f>
        <v>0</v>
      </c>
      <c r="BL166" s="18" t="s">
        <v>359</v>
      </c>
      <c r="BM166" s="230" t="s">
        <v>1578</v>
      </c>
    </row>
    <row r="167" s="2" customFormat="1">
      <c r="A167" s="39"/>
      <c r="B167" s="40"/>
      <c r="C167" s="41"/>
      <c r="D167" s="232" t="s">
        <v>146</v>
      </c>
      <c r="E167" s="41"/>
      <c r="F167" s="233" t="s">
        <v>1577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146</v>
      </c>
      <c r="AU167" s="18" t="s">
        <v>88</v>
      </c>
    </row>
    <row r="168" s="2" customFormat="1" ht="37.8" customHeight="1">
      <c r="A168" s="39"/>
      <c r="B168" s="40"/>
      <c r="C168" s="219" t="s">
        <v>311</v>
      </c>
      <c r="D168" s="219" t="s">
        <v>139</v>
      </c>
      <c r="E168" s="220" t="s">
        <v>1579</v>
      </c>
      <c r="F168" s="221" t="s">
        <v>1580</v>
      </c>
      <c r="G168" s="222" t="s">
        <v>212</v>
      </c>
      <c r="H168" s="223">
        <v>482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594</v>
      </c>
      <c r="AT168" s="230" t="s">
        <v>139</v>
      </c>
      <c r="AU168" s="230" t="s">
        <v>88</v>
      </c>
      <c r="AY168" s="18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21</v>
      </c>
      <c r="BK168" s="231">
        <f>ROUND(I168*H168,2)</f>
        <v>0</v>
      </c>
      <c r="BL168" s="18" t="s">
        <v>594</v>
      </c>
      <c r="BM168" s="230" t="s">
        <v>1581</v>
      </c>
    </row>
    <row r="169" s="2" customFormat="1">
      <c r="A169" s="39"/>
      <c r="B169" s="40"/>
      <c r="C169" s="41"/>
      <c r="D169" s="232" t="s">
        <v>146</v>
      </c>
      <c r="E169" s="41"/>
      <c r="F169" s="233" t="s">
        <v>1580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88</v>
      </c>
    </row>
    <row r="170" s="2" customFormat="1" ht="37.8" customHeight="1">
      <c r="A170" s="39"/>
      <c r="B170" s="40"/>
      <c r="C170" s="219" t="s">
        <v>319</v>
      </c>
      <c r="D170" s="219" t="s">
        <v>139</v>
      </c>
      <c r="E170" s="220" t="s">
        <v>1582</v>
      </c>
      <c r="F170" s="221" t="s">
        <v>1583</v>
      </c>
      <c r="G170" s="222" t="s">
        <v>212</v>
      </c>
      <c r="H170" s="223">
        <v>55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44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594</v>
      </c>
      <c r="AT170" s="230" t="s">
        <v>139</v>
      </c>
      <c r="AU170" s="230" t="s">
        <v>88</v>
      </c>
      <c r="AY170" s="18" t="s">
        <v>137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21</v>
      </c>
      <c r="BK170" s="231">
        <f>ROUND(I170*H170,2)</f>
        <v>0</v>
      </c>
      <c r="BL170" s="18" t="s">
        <v>594</v>
      </c>
      <c r="BM170" s="230" t="s">
        <v>1584</v>
      </c>
    </row>
    <row r="171" s="2" customFormat="1">
      <c r="A171" s="39"/>
      <c r="B171" s="40"/>
      <c r="C171" s="41"/>
      <c r="D171" s="232" t="s">
        <v>146</v>
      </c>
      <c r="E171" s="41"/>
      <c r="F171" s="233" t="s">
        <v>1583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146</v>
      </c>
      <c r="AU171" s="18" t="s">
        <v>88</v>
      </c>
    </row>
    <row r="172" s="2" customFormat="1" ht="24.15" customHeight="1">
      <c r="A172" s="39"/>
      <c r="B172" s="40"/>
      <c r="C172" s="283" t="s">
        <v>328</v>
      </c>
      <c r="D172" s="283" t="s">
        <v>320</v>
      </c>
      <c r="E172" s="284" t="s">
        <v>1585</v>
      </c>
      <c r="F172" s="285" t="s">
        <v>1586</v>
      </c>
      <c r="G172" s="286" t="s">
        <v>212</v>
      </c>
      <c r="H172" s="287">
        <v>63.25</v>
      </c>
      <c r="I172" s="288"/>
      <c r="J172" s="289">
        <f>ROUND(I172*H172,2)</f>
        <v>0</v>
      </c>
      <c r="K172" s="285" t="s">
        <v>1</v>
      </c>
      <c r="L172" s="290"/>
      <c r="M172" s="291" t="s">
        <v>1</v>
      </c>
      <c r="N172" s="292" t="s">
        <v>44</v>
      </c>
      <c r="O172" s="92"/>
      <c r="P172" s="228">
        <f>O172*H172</f>
        <v>0</v>
      </c>
      <c r="Q172" s="228">
        <v>0.00025000000000000001</v>
      </c>
      <c r="R172" s="228">
        <f>Q172*H172</f>
        <v>0.0158125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359</v>
      </c>
      <c r="AT172" s="230" t="s">
        <v>320</v>
      </c>
      <c r="AU172" s="230" t="s">
        <v>88</v>
      </c>
      <c r="AY172" s="18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21</v>
      </c>
      <c r="BK172" s="231">
        <f>ROUND(I172*H172,2)</f>
        <v>0</v>
      </c>
      <c r="BL172" s="18" t="s">
        <v>359</v>
      </c>
      <c r="BM172" s="230" t="s">
        <v>1587</v>
      </c>
    </row>
    <row r="173" s="2" customFormat="1">
      <c r="A173" s="39"/>
      <c r="B173" s="40"/>
      <c r="C173" s="41"/>
      <c r="D173" s="232" t="s">
        <v>146</v>
      </c>
      <c r="E173" s="41"/>
      <c r="F173" s="233" t="s">
        <v>1586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88</v>
      </c>
    </row>
    <row r="174" s="2" customFormat="1" ht="37.8" customHeight="1">
      <c r="A174" s="39"/>
      <c r="B174" s="40"/>
      <c r="C174" s="219" t="s">
        <v>333</v>
      </c>
      <c r="D174" s="219" t="s">
        <v>139</v>
      </c>
      <c r="E174" s="220" t="s">
        <v>1588</v>
      </c>
      <c r="F174" s="221" t="s">
        <v>1589</v>
      </c>
      <c r="G174" s="222" t="s">
        <v>212</v>
      </c>
      <c r="H174" s="223">
        <v>244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44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594</v>
      </c>
      <c r="AT174" s="230" t="s">
        <v>139</v>
      </c>
      <c r="AU174" s="230" t="s">
        <v>88</v>
      </c>
      <c r="AY174" s="18" t="s">
        <v>137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21</v>
      </c>
      <c r="BK174" s="231">
        <f>ROUND(I174*H174,2)</f>
        <v>0</v>
      </c>
      <c r="BL174" s="18" t="s">
        <v>594</v>
      </c>
      <c r="BM174" s="230" t="s">
        <v>1590</v>
      </c>
    </row>
    <row r="175" s="2" customFormat="1">
      <c r="A175" s="39"/>
      <c r="B175" s="40"/>
      <c r="C175" s="41"/>
      <c r="D175" s="232" t="s">
        <v>146</v>
      </c>
      <c r="E175" s="41"/>
      <c r="F175" s="233" t="s">
        <v>1589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88</v>
      </c>
    </row>
    <row r="176" s="2" customFormat="1" ht="24.15" customHeight="1">
      <c r="A176" s="39"/>
      <c r="B176" s="40"/>
      <c r="C176" s="283" t="s">
        <v>340</v>
      </c>
      <c r="D176" s="283" t="s">
        <v>320</v>
      </c>
      <c r="E176" s="284" t="s">
        <v>1591</v>
      </c>
      <c r="F176" s="285" t="s">
        <v>1592</v>
      </c>
      <c r="G176" s="286" t="s">
        <v>212</v>
      </c>
      <c r="H176" s="287">
        <v>280.60000000000002</v>
      </c>
      <c r="I176" s="288"/>
      <c r="J176" s="289">
        <f>ROUND(I176*H176,2)</f>
        <v>0</v>
      </c>
      <c r="K176" s="285" t="s">
        <v>1</v>
      </c>
      <c r="L176" s="290"/>
      <c r="M176" s="291" t="s">
        <v>1</v>
      </c>
      <c r="N176" s="292" t="s">
        <v>44</v>
      </c>
      <c r="O176" s="92"/>
      <c r="P176" s="228">
        <f>O176*H176</f>
        <v>0</v>
      </c>
      <c r="Q176" s="228">
        <v>0.00034000000000000002</v>
      </c>
      <c r="R176" s="228">
        <f>Q176*H176</f>
        <v>0.095404000000000017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359</v>
      </c>
      <c r="AT176" s="230" t="s">
        <v>320</v>
      </c>
      <c r="AU176" s="230" t="s">
        <v>88</v>
      </c>
      <c r="AY176" s="18" t="s">
        <v>137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21</v>
      </c>
      <c r="BK176" s="231">
        <f>ROUND(I176*H176,2)</f>
        <v>0</v>
      </c>
      <c r="BL176" s="18" t="s">
        <v>359</v>
      </c>
      <c r="BM176" s="230" t="s">
        <v>1593</v>
      </c>
    </row>
    <row r="177" s="2" customFormat="1">
      <c r="A177" s="39"/>
      <c r="B177" s="40"/>
      <c r="C177" s="41"/>
      <c r="D177" s="232" t="s">
        <v>146</v>
      </c>
      <c r="E177" s="41"/>
      <c r="F177" s="233" t="s">
        <v>1592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88</v>
      </c>
    </row>
    <row r="178" s="2" customFormat="1" ht="37.8" customHeight="1">
      <c r="A178" s="39"/>
      <c r="B178" s="40"/>
      <c r="C178" s="219" t="s">
        <v>348</v>
      </c>
      <c r="D178" s="219" t="s">
        <v>139</v>
      </c>
      <c r="E178" s="220" t="s">
        <v>1594</v>
      </c>
      <c r="F178" s="221" t="s">
        <v>1589</v>
      </c>
      <c r="G178" s="222" t="s">
        <v>212</v>
      </c>
      <c r="H178" s="223">
        <v>44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44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594</v>
      </c>
      <c r="AT178" s="230" t="s">
        <v>139</v>
      </c>
      <c r="AU178" s="230" t="s">
        <v>88</v>
      </c>
      <c r="AY178" s="18" t="s">
        <v>137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21</v>
      </c>
      <c r="BK178" s="231">
        <f>ROUND(I178*H178,2)</f>
        <v>0</v>
      </c>
      <c r="BL178" s="18" t="s">
        <v>594</v>
      </c>
      <c r="BM178" s="230" t="s">
        <v>1595</v>
      </c>
    </row>
    <row r="179" s="2" customFormat="1">
      <c r="A179" s="39"/>
      <c r="B179" s="40"/>
      <c r="C179" s="41"/>
      <c r="D179" s="232" t="s">
        <v>146</v>
      </c>
      <c r="E179" s="41"/>
      <c r="F179" s="233" t="s">
        <v>1589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88</v>
      </c>
    </row>
    <row r="180" s="2" customFormat="1" ht="24.15" customHeight="1">
      <c r="A180" s="39"/>
      <c r="B180" s="40"/>
      <c r="C180" s="283" t="s">
        <v>356</v>
      </c>
      <c r="D180" s="283" t="s">
        <v>320</v>
      </c>
      <c r="E180" s="284" t="s">
        <v>1596</v>
      </c>
      <c r="F180" s="285" t="s">
        <v>1597</v>
      </c>
      <c r="G180" s="286" t="s">
        <v>212</v>
      </c>
      <c r="H180" s="287">
        <v>50.600000000000001</v>
      </c>
      <c r="I180" s="288"/>
      <c r="J180" s="289">
        <f>ROUND(I180*H180,2)</f>
        <v>0</v>
      </c>
      <c r="K180" s="285" t="s">
        <v>1</v>
      </c>
      <c r="L180" s="290"/>
      <c r="M180" s="291" t="s">
        <v>1</v>
      </c>
      <c r="N180" s="292" t="s">
        <v>44</v>
      </c>
      <c r="O180" s="92"/>
      <c r="P180" s="228">
        <f>O180*H180</f>
        <v>0</v>
      </c>
      <c r="Q180" s="228">
        <v>0.00052999999999999998</v>
      </c>
      <c r="R180" s="228">
        <f>Q180*H180</f>
        <v>0.026817999999999998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359</v>
      </c>
      <c r="AT180" s="230" t="s">
        <v>320</v>
      </c>
      <c r="AU180" s="230" t="s">
        <v>88</v>
      </c>
      <c r="AY180" s="18" t="s">
        <v>137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21</v>
      </c>
      <c r="BK180" s="231">
        <f>ROUND(I180*H180,2)</f>
        <v>0</v>
      </c>
      <c r="BL180" s="18" t="s">
        <v>359</v>
      </c>
      <c r="BM180" s="230" t="s">
        <v>1598</v>
      </c>
    </row>
    <row r="181" s="2" customFormat="1">
      <c r="A181" s="39"/>
      <c r="B181" s="40"/>
      <c r="C181" s="41"/>
      <c r="D181" s="232" t="s">
        <v>146</v>
      </c>
      <c r="E181" s="41"/>
      <c r="F181" s="233" t="s">
        <v>1597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146</v>
      </c>
      <c r="AU181" s="18" t="s">
        <v>88</v>
      </c>
    </row>
    <row r="182" s="2" customFormat="1" ht="37.8" customHeight="1">
      <c r="A182" s="39"/>
      <c r="B182" s="40"/>
      <c r="C182" s="219" t="s">
        <v>362</v>
      </c>
      <c r="D182" s="219" t="s">
        <v>139</v>
      </c>
      <c r="E182" s="220" t="s">
        <v>1599</v>
      </c>
      <c r="F182" s="221" t="s">
        <v>1600</v>
      </c>
      <c r="G182" s="222" t="s">
        <v>212</v>
      </c>
      <c r="H182" s="223">
        <v>228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44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594</v>
      </c>
      <c r="AT182" s="230" t="s">
        <v>139</v>
      </c>
      <c r="AU182" s="230" t="s">
        <v>88</v>
      </c>
      <c r="AY182" s="18" t="s">
        <v>137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21</v>
      </c>
      <c r="BK182" s="231">
        <f>ROUND(I182*H182,2)</f>
        <v>0</v>
      </c>
      <c r="BL182" s="18" t="s">
        <v>594</v>
      </c>
      <c r="BM182" s="230" t="s">
        <v>1601</v>
      </c>
    </row>
    <row r="183" s="2" customFormat="1">
      <c r="A183" s="39"/>
      <c r="B183" s="40"/>
      <c r="C183" s="41"/>
      <c r="D183" s="232" t="s">
        <v>146</v>
      </c>
      <c r="E183" s="41"/>
      <c r="F183" s="233" t="s">
        <v>1600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146</v>
      </c>
      <c r="AU183" s="18" t="s">
        <v>88</v>
      </c>
    </row>
    <row r="184" s="2" customFormat="1" ht="24.15" customHeight="1">
      <c r="A184" s="39"/>
      <c r="B184" s="40"/>
      <c r="C184" s="283" t="s">
        <v>370</v>
      </c>
      <c r="D184" s="283" t="s">
        <v>320</v>
      </c>
      <c r="E184" s="284" t="s">
        <v>1602</v>
      </c>
      <c r="F184" s="285" t="s">
        <v>1603</v>
      </c>
      <c r="G184" s="286" t="s">
        <v>212</v>
      </c>
      <c r="H184" s="287">
        <v>262.19999999999999</v>
      </c>
      <c r="I184" s="288"/>
      <c r="J184" s="289">
        <f>ROUND(I184*H184,2)</f>
        <v>0</v>
      </c>
      <c r="K184" s="285" t="s">
        <v>1</v>
      </c>
      <c r="L184" s="290"/>
      <c r="M184" s="291" t="s">
        <v>1</v>
      </c>
      <c r="N184" s="292" t="s">
        <v>44</v>
      </c>
      <c r="O184" s="92"/>
      <c r="P184" s="228">
        <f>O184*H184</f>
        <v>0</v>
      </c>
      <c r="Q184" s="228">
        <v>0.0011000000000000001</v>
      </c>
      <c r="R184" s="228">
        <f>Q184*H184</f>
        <v>0.28842000000000001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359</v>
      </c>
      <c r="AT184" s="230" t="s">
        <v>320</v>
      </c>
      <c r="AU184" s="230" t="s">
        <v>88</v>
      </c>
      <c r="AY184" s="18" t="s">
        <v>137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21</v>
      </c>
      <c r="BK184" s="231">
        <f>ROUND(I184*H184,2)</f>
        <v>0</v>
      </c>
      <c r="BL184" s="18" t="s">
        <v>359</v>
      </c>
      <c r="BM184" s="230" t="s">
        <v>1604</v>
      </c>
    </row>
    <row r="185" s="2" customFormat="1">
      <c r="A185" s="39"/>
      <c r="B185" s="40"/>
      <c r="C185" s="41"/>
      <c r="D185" s="232" t="s">
        <v>146</v>
      </c>
      <c r="E185" s="41"/>
      <c r="F185" s="233" t="s">
        <v>1603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146</v>
      </c>
      <c r="AU185" s="18" t="s">
        <v>88</v>
      </c>
    </row>
    <row r="186" s="2" customFormat="1" ht="16.5" customHeight="1">
      <c r="A186" s="39"/>
      <c r="B186" s="40"/>
      <c r="C186" s="219" t="s">
        <v>376</v>
      </c>
      <c r="D186" s="219" t="s">
        <v>139</v>
      </c>
      <c r="E186" s="220" t="s">
        <v>1379</v>
      </c>
      <c r="F186" s="221" t="s">
        <v>1380</v>
      </c>
      <c r="G186" s="222" t="s">
        <v>155</v>
      </c>
      <c r="H186" s="223">
        <v>161</v>
      </c>
      <c r="I186" s="224"/>
      <c r="J186" s="225">
        <f>ROUND(I186*H186,2)</f>
        <v>0</v>
      </c>
      <c r="K186" s="221" t="s">
        <v>1</v>
      </c>
      <c r="L186" s="45"/>
      <c r="M186" s="226" t="s">
        <v>1</v>
      </c>
      <c r="N186" s="227" t="s">
        <v>44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594</v>
      </c>
      <c r="AT186" s="230" t="s">
        <v>139</v>
      </c>
      <c r="AU186" s="230" t="s">
        <v>88</v>
      </c>
      <c r="AY186" s="18" t="s">
        <v>137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21</v>
      </c>
      <c r="BK186" s="231">
        <f>ROUND(I186*H186,2)</f>
        <v>0</v>
      </c>
      <c r="BL186" s="18" t="s">
        <v>594</v>
      </c>
      <c r="BM186" s="230" t="s">
        <v>1605</v>
      </c>
    </row>
    <row r="187" s="2" customFormat="1">
      <c r="A187" s="39"/>
      <c r="B187" s="40"/>
      <c r="C187" s="41"/>
      <c r="D187" s="232" t="s">
        <v>146</v>
      </c>
      <c r="E187" s="41"/>
      <c r="F187" s="233" t="s">
        <v>1380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146</v>
      </c>
      <c r="AU187" s="18" t="s">
        <v>88</v>
      </c>
    </row>
    <row r="188" s="2" customFormat="1" ht="16.5" customHeight="1">
      <c r="A188" s="39"/>
      <c r="B188" s="40"/>
      <c r="C188" s="283" t="s">
        <v>382</v>
      </c>
      <c r="D188" s="283" t="s">
        <v>320</v>
      </c>
      <c r="E188" s="284" t="s">
        <v>1226</v>
      </c>
      <c r="F188" s="285" t="s">
        <v>1606</v>
      </c>
      <c r="G188" s="286" t="s">
        <v>1224</v>
      </c>
      <c r="H188" s="287">
        <v>161</v>
      </c>
      <c r="I188" s="288"/>
      <c r="J188" s="289">
        <f>ROUND(I188*H188,2)</f>
        <v>0</v>
      </c>
      <c r="K188" s="285" t="s">
        <v>1</v>
      </c>
      <c r="L188" s="290"/>
      <c r="M188" s="291" t="s">
        <v>1</v>
      </c>
      <c r="N188" s="292" t="s">
        <v>44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1261</v>
      </c>
      <c r="AT188" s="230" t="s">
        <v>320</v>
      </c>
      <c r="AU188" s="230" t="s">
        <v>88</v>
      </c>
      <c r="AY188" s="18" t="s">
        <v>137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21</v>
      </c>
      <c r="BK188" s="231">
        <f>ROUND(I188*H188,2)</f>
        <v>0</v>
      </c>
      <c r="BL188" s="18" t="s">
        <v>594</v>
      </c>
      <c r="BM188" s="230" t="s">
        <v>1607</v>
      </c>
    </row>
    <row r="189" s="2" customFormat="1">
      <c r="A189" s="39"/>
      <c r="B189" s="40"/>
      <c r="C189" s="41"/>
      <c r="D189" s="232" t="s">
        <v>146</v>
      </c>
      <c r="E189" s="41"/>
      <c r="F189" s="233" t="s">
        <v>1606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146</v>
      </c>
      <c r="AU189" s="18" t="s">
        <v>88</v>
      </c>
    </row>
    <row r="190" s="2" customFormat="1" ht="24.15" customHeight="1">
      <c r="A190" s="39"/>
      <c r="B190" s="40"/>
      <c r="C190" s="219" t="s">
        <v>390</v>
      </c>
      <c r="D190" s="219" t="s">
        <v>139</v>
      </c>
      <c r="E190" s="220" t="s">
        <v>1385</v>
      </c>
      <c r="F190" s="221" t="s">
        <v>1386</v>
      </c>
      <c r="G190" s="222" t="s">
        <v>212</v>
      </c>
      <c r="H190" s="223">
        <v>482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44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594</v>
      </c>
      <c r="AT190" s="230" t="s">
        <v>139</v>
      </c>
      <c r="AU190" s="230" t="s">
        <v>88</v>
      </c>
      <c r="AY190" s="18" t="s">
        <v>137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21</v>
      </c>
      <c r="BK190" s="231">
        <f>ROUND(I190*H190,2)</f>
        <v>0</v>
      </c>
      <c r="BL190" s="18" t="s">
        <v>594</v>
      </c>
      <c r="BM190" s="230" t="s">
        <v>1608</v>
      </c>
    </row>
    <row r="191" s="2" customFormat="1">
      <c r="A191" s="39"/>
      <c r="B191" s="40"/>
      <c r="C191" s="41"/>
      <c r="D191" s="232" t="s">
        <v>146</v>
      </c>
      <c r="E191" s="41"/>
      <c r="F191" s="233" t="s">
        <v>1386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146</v>
      </c>
      <c r="AU191" s="18" t="s">
        <v>88</v>
      </c>
    </row>
    <row r="192" s="12" customFormat="1" ht="22.8" customHeight="1">
      <c r="A192" s="12"/>
      <c r="B192" s="203"/>
      <c r="C192" s="204"/>
      <c r="D192" s="205" t="s">
        <v>78</v>
      </c>
      <c r="E192" s="217" t="s">
        <v>1405</v>
      </c>
      <c r="F192" s="217" t="s">
        <v>1406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SUM(P193:P214)</f>
        <v>0</v>
      </c>
      <c r="Q192" s="211"/>
      <c r="R192" s="212">
        <f>SUM(R193:R214)</f>
        <v>4.2062050000000006</v>
      </c>
      <c r="S192" s="211"/>
      <c r="T192" s="213">
        <f>SUM(T193:T214)</f>
        <v>7.669999999999999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159</v>
      </c>
      <c r="AT192" s="215" t="s">
        <v>78</v>
      </c>
      <c r="AU192" s="215" t="s">
        <v>21</v>
      </c>
      <c r="AY192" s="214" t="s">
        <v>137</v>
      </c>
      <c r="BK192" s="216">
        <f>SUM(BK193:BK214)</f>
        <v>0</v>
      </c>
    </row>
    <row r="193" s="2" customFormat="1" ht="24.15" customHeight="1">
      <c r="A193" s="39"/>
      <c r="B193" s="40"/>
      <c r="C193" s="219" t="s">
        <v>397</v>
      </c>
      <c r="D193" s="219" t="s">
        <v>139</v>
      </c>
      <c r="E193" s="220" t="s">
        <v>1609</v>
      </c>
      <c r="F193" s="221" t="s">
        <v>1610</v>
      </c>
      <c r="G193" s="222" t="s">
        <v>212</v>
      </c>
      <c r="H193" s="223">
        <v>48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44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594</v>
      </c>
      <c r="AT193" s="230" t="s">
        <v>139</v>
      </c>
      <c r="AU193" s="230" t="s">
        <v>88</v>
      </c>
      <c r="AY193" s="18" t="s">
        <v>137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21</v>
      </c>
      <c r="BK193" s="231">
        <f>ROUND(I193*H193,2)</f>
        <v>0</v>
      </c>
      <c r="BL193" s="18" t="s">
        <v>594</v>
      </c>
      <c r="BM193" s="230" t="s">
        <v>1611</v>
      </c>
    </row>
    <row r="194" s="2" customFormat="1">
      <c r="A194" s="39"/>
      <c r="B194" s="40"/>
      <c r="C194" s="41"/>
      <c r="D194" s="232" t="s">
        <v>146</v>
      </c>
      <c r="E194" s="41"/>
      <c r="F194" s="233" t="s">
        <v>1610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88</v>
      </c>
    </row>
    <row r="195" s="2" customFormat="1" ht="24.15" customHeight="1">
      <c r="A195" s="39"/>
      <c r="B195" s="40"/>
      <c r="C195" s="219" t="s">
        <v>404</v>
      </c>
      <c r="D195" s="219" t="s">
        <v>139</v>
      </c>
      <c r="E195" s="220" t="s">
        <v>1440</v>
      </c>
      <c r="F195" s="221" t="s">
        <v>1441</v>
      </c>
      <c r="G195" s="222" t="s">
        <v>212</v>
      </c>
      <c r="H195" s="223">
        <v>48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44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594</v>
      </c>
      <c r="AT195" s="230" t="s">
        <v>139</v>
      </c>
      <c r="AU195" s="230" t="s">
        <v>88</v>
      </c>
      <c r="AY195" s="18" t="s">
        <v>137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21</v>
      </c>
      <c r="BK195" s="231">
        <f>ROUND(I195*H195,2)</f>
        <v>0</v>
      </c>
      <c r="BL195" s="18" t="s">
        <v>594</v>
      </c>
      <c r="BM195" s="230" t="s">
        <v>1612</v>
      </c>
    </row>
    <row r="196" s="2" customFormat="1">
      <c r="A196" s="39"/>
      <c r="B196" s="40"/>
      <c r="C196" s="41"/>
      <c r="D196" s="232" t="s">
        <v>146</v>
      </c>
      <c r="E196" s="41"/>
      <c r="F196" s="233" t="s">
        <v>1441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88</v>
      </c>
    </row>
    <row r="197" s="2" customFormat="1" ht="24.15" customHeight="1">
      <c r="A197" s="39"/>
      <c r="B197" s="40"/>
      <c r="C197" s="219" t="s">
        <v>412</v>
      </c>
      <c r="D197" s="219" t="s">
        <v>139</v>
      </c>
      <c r="E197" s="220" t="s">
        <v>1613</v>
      </c>
      <c r="F197" s="221" t="s">
        <v>1614</v>
      </c>
      <c r="G197" s="222" t="s">
        <v>212</v>
      </c>
      <c r="H197" s="223">
        <v>48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44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594</v>
      </c>
      <c r="AT197" s="230" t="s">
        <v>139</v>
      </c>
      <c r="AU197" s="230" t="s">
        <v>88</v>
      </c>
      <c r="AY197" s="18" t="s">
        <v>137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21</v>
      </c>
      <c r="BK197" s="231">
        <f>ROUND(I197*H197,2)</f>
        <v>0</v>
      </c>
      <c r="BL197" s="18" t="s">
        <v>594</v>
      </c>
      <c r="BM197" s="230" t="s">
        <v>1615</v>
      </c>
    </row>
    <row r="198" s="2" customFormat="1">
      <c r="A198" s="39"/>
      <c r="B198" s="40"/>
      <c r="C198" s="41"/>
      <c r="D198" s="232" t="s">
        <v>146</v>
      </c>
      <c r="E198" s="41"/>
      <c r="F198" s="233" t="s">
        <v>1614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146</v>
      </c>
      <c r="AU198" s="18" t="s">
        <v>88</v>
      </c>
    </row>
    <row r="199" s="2" customFormat="1" ht="24.15" customHeight="1">
      <c r="A199" s="39"/>
      <c r="B199" s="40"/>
      <c r="C199" s="219" t="s">
        <v>416</v>
      </c>
      <c r="D199" s="219" t="s">
        <v>139</v>
      </c>
      <c r="E199" s="220" t="s">
        <v>1616</v>
      </c>
      <c r="F199" s="221" t="s">
        <v>1617</v>
      </c>
      <c r="G199" s="222" t="s">
        <v>212</v>
      </c>
      <c r="H199" s="223">
        <v>48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44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594</v>
      </c>
      <c r="AT199" s="230" t="s">
        <v>139</v>
      </c>
      <c r="AU199" s="230" t="s">
        <v>88</v>
      </c>
      <c r="AY199" s="18" t="s">
        <v>137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21</v>
      </c>
      <c r="BK199" s="231">
        <f>ROUND(I199*H199,2)</f>
        <v>0</v>
      </c>
      <c r="BL199" s="18" t="s">
        <v>594</v>
      </c>
      <c r="BM199" s="230" t="s">
        <v>1618</v>
      </c>
    </row>
    <row r="200" s="2" customFormat="1">
      <c r="A200" s="39"/>
      <c r="B200" s="40"/>
      <c r="C200" s="41"/>
      <c r="D200" s="232" t="s">
        <v>146</v>
      </c>
      <c r="E200" s="41"/>
      <c r="F200" s="233" t="s">
        <v>1617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88</v>
      </c>
    </row>
    <row r="201" s="2" customFormat="1" ht="16.5" customHeight="1">
      <c r="A201" s="39"/>
      <c r="B201" s="40"/>
      <c r="C201" s="283" t="s">
        <v>424</v>
      </c>
      <c r="D201" s="283" t="s">
        <v>320</v>
      </c>
      <c r="E201" s="284" t="s">
        <v>1619</v>
      </c>
      <c r="F201" s="285" t="s">
        <v>1620</v>
      </c>
      <c r="G201" s="286" t="s">
        <v>212</v>
      </c>
      <c r="H201" s="287">
        <v>96</v>
      </c>
      <c r="I201" s="288"/>
      <c r="J201" s="289">
        <f>ROUND(I201*H201,2)</f>
        <v>0</v>
      </c>
      <c r="K201" s="285" t="s">
        <v>1</v>
      </c>
      <c r="L201" s="290"/>
      <c r="M201" s="291" t="s">
        <v>1</v>
      </c>
      <c r="N201" s="292" t="s">
        <v>44</v>
      </c>
      <c r="O201" s="92"/>
      <c r="P201" s="228">
        <f>O201*H201</f>
        <v>0</v>
      </c>
      <c r="Q201" s="228">
        <v>0.00097999999999999997</v>
      </c>
      <c r="R201" s="228">
        <f>Q201*H201</f>
        <v>0.094079999999999997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359</v>
      </c>
      <c r="AT201" s="230" t="s">
        <v>320</v>
      </c>
      <c r="AU201" s="230" t="s">
        <v>88</v>
      </c>
      <c r="AY201" s="18" t="s">
        <v>137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21</v>
      </c>
      <c r="BK201" s="231">
        <f>ROUND(I201*H201,2)</f>
        <v>0</v>
      </c>
      <c r="BL201" s="18" t="s">
        <v>359</v>
      </c>
      <c r="BM201" s="230" t="s">
        <v>1621</v>
      </c>
    </row>
    <row r="202" s="2" customFormat="1">
      <c r="A202" s="39"/>
      <c r="B202" s="40"/>
      <c r="C202" s="41"/>
      <c r="D202" s="232" t="s">
        <v>146</v>
      </c>
      <c r="E202" s="41"/>
      <c r="F202" s="233" t="s">
        <v>1620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146</v>
      </c>
      <c r="AU202" s="18" t="s">
        <v>88</v>
      </c>
    </row>
    <row r="203" s="2" customFormat="1" ht="24.15" customHeight="1">
      <c r="A203" s="39"/>
      <c r="B203" s="40"/>
      <c r="C203" s="219" t="s">
        <v>431</v>
      </c>
      <c r="D203" s="219" t="s">
        <v>139</v>
      </c>
      <c r="E203" s="220" t="s">
        <v>1622</v>
      </c>
      <c r="F203" s="221" t="s">
        <v>1623</v>
      </c>
      <c r="G203" s="222" t="s">
        <v>212</v>
      </c>
      <c r="H203" s="223">
        <v>50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44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594</v>
      </c>
      <c r="AT203" s="230" t="s">
        <v>139</v>
      </c>
      <c r="AU203" s="230" t="s">
        <v>88</v>
      </c>
      <c r="AY203" s="18" t="s">
        <v>137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21</v>
      </c>
      <c r="BK203" s="231">
        <f>ROUND(I203*H203,2)</f>
        <v>0</v>
      </c>
      <c r="BL203" s="18" t="s">
        <v>594</v>
      </c>
      <c r="BM203" s="230" t="s">
        <v>1624</v>
      </c>
    </row>
    <row r="204" s="2" customFormat="1">
      <c r="A204" s="39"/>
      <c r="B204" s="40"/>
      <c r="C204" s="41"/>
      <c r="D204" s="232" t="s">
        <v>146</v>
      </c>
      <c r="E204" s="41"/>
      <c r="F204" s="233" t="s">
        <v>1623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88</v>
      </c>
    </row>
    <row r="205" s="2" customFormat="1" ht="24.15" customHeight="1">
      <c r="A205" s="39"/>
      <c r="B205" s="40"/>
      <c r="C205" s="283" t="s">
        <v>435</v>
      </c>
      <c r="D205" s="283" t="s">
        <v>320</v>
      </c>
      <c r="E205" s="284" t="s">
        <v>1625</v>
      </c>
      <c r="F205" s="285" t="s">
        <v>1626</v>
      </c>
      <c r="G205" s="286" t="s">
        <v>212</v>
      </c>
      <c r="H205" s="287">
        <v>52.5</v>
      </c>
      <c r="I205" s="288"/>
      <c r="J205" s="289">
        <f>ROUND(I205*H205,2)</f>
        <v>0</v>
      </c>
      <c r="K205" s="285" t="s">
        <v>1</v>
      </c>
      <c r="L205" s="290"/>
      <c r="M205" s="291" t="s">
        <v>1</v>
      </c>
      <c r="N205" s="292" t="s">
        <v>44</v>
      </c>
      <c r="O205" s="92"/>
      <c r="P205" s="228">
        <f>O205*H205</f>
        <v>0</v>
      </c>
      <c r="Q205" s="228">
        <v>0.00035</v>
      </c>
      <c r="R205" s="228">
        <f>Q205*H205</f>
        <v>0.018374999999999999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359</v>
      </c>
      <c r="AT205" s="230" t="s">
        <v>320</v>
      </c>
      <c r="AU205" s="230" t="s">
        <v>88</v>
      </c>
      <c r="AY205" s="18" t="s">
        <v>137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21</v>
      </c>
      <c r="BK205" s="231">
        <f>ROUND(I205*H205,2)</f>
        <v>0</v>
      </c>
      <c r="BL205" s="18" t="s">
        <v>359</v>
      </c>
      <c r="BM205" s="230" t="s">
        <v>1627</v>
      </c>
    </row>
    <row r="206" s="2" customFormat="1">
      <c r="A206" s="39"/>
      <c r="B206" s="40"/>
      <c r="C206" s="41"/>
      <c r="D206" s="232" t="s">
        <v>146</v>
      </c>
      <c r="E206" s="41"/>
      <c r="F206" s="233" t="s">
        <v>1626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146</v>
      </c>
      <c r="AU206" s="18" t="s">
        <v>88</v>
      </c>
    </row>
    <row r="207" s="2" customFormat="1" ht="33" customHeight="1">
      <c r="A207" s="39"/>
      <c r="B207" s="40"/>
      <c r="C207" s="219" t="s">
        <v>439</v>
      </c>
      <c r="D207" s="219" t="s">
        <v>139</v>
      </c>
      <c r="E207" s="220" t="s">
        <v>1628</v>
      </c>
      <c r="F207" s="221" t="s">
        <v>1629</v>
      </c>
      <c r="G207" s="222" t="s">
        <v>142</v>
      </c>
      <c r="H207" s="223">
        <v>23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44</v>
      </c>
      <c r="O207" s="92"/>
      <c r="P207" s="228">
        <f>O207*H207</f>
        <v>0</v>
      </c>
      <c r="Q207" s="228">
        <v>0.16700000000000001</v>
      </c>
      <c r="R207" s="228">
        <f>Q207*H207</f>
        <v>3.8410000000000002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594</v>
      </c>
      <c r="AT207" s="230" t="s">
        <v>139</v>
      </c>
      <c r="AU207" s="230" t="s">
        <v>88</v>
      </c>
      <c r="AY207" s="18" t="s">
        <v>137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21</v>
      </c>
      <c r="BK207" s="231">
        <f>ROUND(I207*H207,2)</f>
        <v>0</v>
      </c>
      <c r="BL207" s="18" t="s">
        <v>594</v>
      </c>
      <c r="BM207" s="230" t="s">
        <v>1630</v>
      </c>
    </row>
    <row r="208" s="2" customFormat="1">
      <c r="A208" s="39"/>
      <c r="B208" s="40"/>
      <c r="C208" s="41"/>
      <c r="D208" s="232" t="s">
        <v>146</v>
      </c>
      <c r="E208" s="41"/>
      <c r="F208" s="233" t="s">
        <v>1629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146</v>
      </c>
      <c r="AU208" s="18" t="s">
        <v>88</v>
      </c>
    </row>
    <row r="209" s="2" customFormat="1" ht="37.8" customHeight="1">
      <c r="A209" s="39"/>
      <c r="B209" s="40"/>
      <c r="C209" s="219" t="s">
        <v>444</v>
      </c>
      <c r="D209" s="219" t="s">
        <v>139</v>
      </c>
      <c r="E209" s="220" t="s">
        <v>1631</v>
      </c>
      <c r="F209" s="221" t="s">
        <v>1632</v>
      </c>
      <c r="G209" s="222" t="s">
        <v>142</v>
      </c>
      <c r="H209" s="223">
        <v>3</v>
      </c>
      <c r="I209" s="224"/>
      <c r="J209" s="225">
        <f>ROUND(I209*H209,2)</f>
        <v>0</v>
      </c>
      <c r="K209" s="221" t="s">
        <v>1</v>
      </c>
      <c r="L209" s="45"/>
      <c r="M209" s="226" t="s">
        <v>1</v>
      </c>
      <c r="N209" s="227" t="s">
        <v>44</v>
      </c>
      <c r="O209" s="92"/>
      <c r="P209" s="228">
        <f>O209*H209</f>
        <v>0</v>
      </c>
      <c r="Q209" s="228">
        <v>0.084250000000000005</v>
      </c>
      <c r="R209" s="228">
        <f>Q209*H209</f>
        <v>0.25275000000000003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594</v>
      </c>
      <c r="AT209" s="230" t="s">
        <v>139</v>
      </c>
      <c r="AU209" s="230" t="s">
        <v>88</v>
      </c>
      <c r="AY209" s="18" t="s">
        <v>137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21</v>
      </c>
      <c r="BK209" s="231">
        <f>ROUND(I209*H209,2)</f>
        <v>0</v>
      </c>
      <c r="BL209" s="18" t="s">
        <v>594</v>
      </c>
      <c r="BM209" s="230" t="s">
        <v>1633</v>
      </c>
    </row>
    <row r="210" s="2" customFormat="1">
      <c r="A210" s="39"/>
      <c r="B210" s="40"/>
      <c r="C210" s="41"/>
      <c r="D210" s="232" t="s">
        <v>146</v>
      </c>
      <c r="E210" s="41"/>
      <c r="F210" s="233" t="s">
        <v>1632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146</v>
      </c>
      <c r="AU210" s="18" t="s">
        <v>88</v>
      </c>
    </row>
    <row r="211" s="2" customFormat="1" ht="24.15" customHeight="1">
      <c r="A211" s="39"/>
      <c r="B211" s="40"/>
      <c r="C211" s="219" t="s">
        <v>448</v>
      </c>
      <c r="D211" s="219" t="s">
        <v>139</v>
      </c>
      <c r="E211" s="220" t="s">
        <v>1634</v>
      </c>
      <c r="F211" s="221" t="s">
        <v>1635</v>
      </c>
      <c r="G211" s="222" t="s">
        <v>142</v>
      </c>
      <c r="H211" s="223">
        <v>23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44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0.29499999999999998</v>
      </c>
      <c r="T211" s="229">
        <f>S211*H211</f>
        <v>6.7849999999999993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594</v>
      </c>
      <c r="AT211" s="230" t="s">
        <v>139</v>
      </c>
      <c r="AU211" s="230" t="s">
        <v>88</v>
      </c>
      <c r="AY211" s="18" t="s">
        <v>137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21</v>
      </c>
      <c r="BK211" s="231">
        <f>ROUND(I211*H211,2)</f>
        <v>0</v>
      </c>
      <c r="BL211" s="18" t="s">
        <v>594</v>
      </c>
      <c r="BM211" s="230" t="s">
        <v>1636</v>
      </c>
    </row>
    <row r="212" s="2" customFormat="1">
      <c r="A212" s="39"/>
      <c r="B212" s="40"/>
      <c r="C212" s="41"/>
      <c r="D212" s="232" t="s">
        <v>146</v>
      </c>
      <c r="E212" s="41"/>
      <c r="F212" s="233" t="s">
        <v>1635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146</v>
      </c>
      <c r="AU212" s="18" t="s">
        <v>88</v>
      </c>
    </row>
    <row r="213" s="2" customFormat="1" ht="24.15" customHeight="1">
      <c r="A213" s="39"/>
      <c r="B213" s="40"/>
      <c r="C213" s="219" t="s">
        <v>455</v>
      </c>
      <c r="D213" s="219" t="s">
        <v>139</v>
      </c>
      <c r="E213" s="220" t="s">
        <v>1637</v>
      </c>
      <c r="F213" s="221" t="s">
        <v>1638</v>
      </c>
      <c r="G213" s="222" t="s">
        <v>142</v>
      </c>
      <c r="H213" s="223">
        <v>3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44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0.29499999999999998</v>
      </c>
      <c r="T213" s="229">
        <f>S213*H213</f>
        <v>0.88500000000000001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594</v>
      </c>
      <c r="AT213" s="230" t="s">
        <v>139</v>
      </c>
      <c r="AU213" s="230" t="s">
        <v>88</v>
      </c>
      <c r="AY213" s="18" t="s">
        <v>137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21</v>
      </c>
      <c r="BK213" s="231">
        <f>ROUND(I213*H213,2)</f>
        <v>0</v>
      </c>
      <c r="BL213" s="18" t="s">
        <v>594</v>
      </c>
      <c r="BM213" s="230" t="s">
        <v>1639</v>
      </c>
    </row>
    <row r="214" s="2" customFormat="1">
      <c r="A214" s="39"/>
      <c r="B214" s="40"/>
      <c r="C214" s="41"/>
      <c r="D214" s="232" t="s">
        <v>146</v>
      </c>
      <c r="E214" s="41"/>
      <c r="F214" s="233" t="s">
        <v>1638</v>
      </c>
      <c r="G214" s="41"/>
      <c r="H214" s="41"/>
      <c r="I214" s="234"/>
      <c r="J214" s="41"/>
      <c r="K214" s="41"/>
      <c r="L214" s="45"/>
      <c r="M214" s="293"/>
      <c r="N214" s="294"/>
      <c r="O214" s="295"/>
      <c r="P214" s="295"/>
      <c r="Q214" s="295"/>
      <c r="R214" s="295"/>
      <c r="S214" s="295"/>
      <c r="T214" s="29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146</v>
      </c>
      <c r="AU214" s="18" t="s">
        <v>88</v>
      </c>
    </row>
    <row r="215" s="2" customFormat="1" ht="6.96" customHeight="1">
      <c r="A215" s="39"/>
      <c r="B215" s="67"/>
      <c r="C215" s="68"/>
      <c r="D215" s="68"/>
      <c r="E215" s="68"/>
      <c r="F215" s="68"/>
      <c r="G215" s="68"/>
      <c r="H215" s="68"/>
      <c r="I215" s="68"/>
      <c r="J215" s="68"/>
      <c r="K215" s="68"/>
      <c r="L215" s="45"/>
      <c r="M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</row>
  </sheetData>
  <sheetProtection sheet="1" autoFilter="0" formatColumns="0" formatRows="0" objects="1" scenarios="1" spinCount="100000" saltValue="CEA99nSPTnXWQUUdvqsp9sh2Gb+Muqu4/B89q199ugogMxinduIQBH6HrG1tASxnlLLJc8rlcM+dCdccTCMRPA==" hashValue="vhz2jLMle1t5k0Wh063Dk7esuQyVerBJIYEUdgK+/u1dEZU7w7iKD//ZuiLhI6+85wtNd4JgHUhENWe2qRqZoQ==" algorithmName="SHA-512" password="CA9C"/>
  <autoFilter ref="C120:K21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Dolní Bousov - rekonstrukce náměstí T. G. Masaryka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1640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11. 8. 2025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28</v>
      </c>
      <c r="E14" s="39"/>
      <c r="F14" s="39"/>
      <c r="G14" s="39"/>
      <c r="H14" s="39"/>
      <c r="I14" s="141" t="s">
        <v>29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31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32</v>
      </c>
      <c r="E17" s="39"/>
      <c r="F17" s="39"/>
      <c r="G17" s="39"/>
      <c r="H17" s="39"/>
      <c r="I17" s="141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34</v>
      </c>
      <c r="E20" s="39"/>
      <c r="F20" s="39"/>
      <c r="G20" s="39"/>
      <c r="H20" s="39"/>
      <c r="I20" s="141" t="s">
        <v>29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Martina Hřebřinová</v>
      </c>
      <c r="F21" s="39"/>
      <c r="G21" s="39"/>
      <c r="H21" s="39"/>
      <c r="I21" s="141" t="s">
        <v>31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29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31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ROUND((SUM(BE117:BE137)),  2)</f>
        <v>0</v>
      </c>
      <c r="G33" s="39"/>
      <c r="H33" s="39"/>
      <c r="I33" s="156">
        <v>0.20999999999999999</v>
      </c>
      <c r="J33" s="155">
        <f>ROUND(((SUM(BE117:BE137))*I33),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ROUND((SUM(BF117:BF137)),  2)</f>
        <v>0</v>
      </c>
      <c r="G34" s="39"/>
      <c r="H34" s="39"/>
      <c r="I34" s="156">
        <v>0.14999999999999999</v>
      </c>
      <c r="J34" s="155">
        <f>ROUND(((SUM(BF117:BF137))*I34),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ROUND((SUM(BG117:BG137)),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ROUND((SUM(BH117:BH137)),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ROUND((SUM(BI117:BI137)),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Dolní Bousov - rekonstrukce náměstí T. G. Masaryka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Dolní Bousov</v>
      </c>
      <c r="G89" s="41"/>
      <c r="H89" s="41"/>
      <c r="I89" s="33" t="s">
        <v>24</v>
      </c>
      <c r="J89" s="80" t="str">
        <f>IF(J12="","",J12)</f>
        <v>11. 8. 2025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28</v>
      </c>
      <c r="D91" s="41"/>
      <c r="E91" s="41"/>
      <c r="F91" s="28" t="str">
        <f>E15</f>
        <v xml:space="preserve"> </v>
      </c>
      <c r="G91" s="41"/>
      <c r="H91" s="41"/>
      <c r="I91" s="33" t="s">
        <v>34</v>
      </c>
      <c r="J91" s="37" t="str">
        <f>E21</f>
        <v>Ing. Martina Hřebřinová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1640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122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Dolní Bousov - rekonstrukce náměstí T. G. Masaryka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 - Vedlejší rozpočtové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Dolní Bousov</v>
      </c>
      <c r="G111" s="41"/>
      <c r="H111" s="41"/>
      <c r="I111" s="33" t="s">
        <v>24</v>
      </c>
      <c r="J111" s="80" t="str">
        <f>IF(J12="","",J12)</f>
        <v>11. 8. 2025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28</v>
      </c>
      <c r="D113" s="41"/>
      <c r="E113" s="41"/>
      <c r="F113" s="28" t="str">
        <f>E15</f>
        <v xml:space="preserve"> </v>
      </c>
      <c r="G113" s="41"/>
      <c r="H113" s="41"/>
      <c r="I113" s="33" t="s">
        <v>34</v>
      </c>
      <c r="J113" s="37" t="str">
        <f>E21</f>
        <v>Ing. Martina Hřebřinová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32</v>
      </c>
      <c r="D114" s="41"/>
      <c r="E114" s="41"/>
      <c r="F114" s="28" t="str">
        <f>IF(E18="","",E18)</f>
        <v>Vyplň údaj</v>
      </c>
      <c r="G114" s="41"/>
      <c r="H114" s="41"/>
      <c r="I114" s="33" t="s">
        <v>37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123</v>
      </c>
      <c r="D116" s="195" t="s">
        <v>64</v>
      </c>
      <c r="E116" s="195" t="s">
        <v>60</v>
      </c>
      <c r="F116" s="195" t="s">
        <v>61</v>
      </c>
      <c r="G116" s="195" t="s">
        <v>124</v>
      </c>
      <c r="H116" s="195" t="s">
        <v>125</v>
      </c>
      <c r="I116" s="195" t="s">
        <v>126</v>
      </c>
      <c r="J116" s="195" t="s">
        <v>106</v>
      </c>
      <c r="K116" s="196" t="s">
        <v>127</v>
      </c>
      <c r="L116" s="197"/>
      <c r="M116" s="101" t="s">
        <v>1</v>
      </c>
      <c r="N116" s="102" t="s">
        <v>43</v>
      </c>
      <c r="O116" s="102" t="s">
        <v>128</v>
      </c>
      <c r="P116" s="102" t="s">
        <v>129</v>
      </c>
      <c r="Q116" s="102" t="s">
        <v>130</v>
      </c>
      <c r="R116" s="102" t="s">
        <v>131</v>
      </c>
      <c r="S116" s="102" t="s">
        <v>132</v>
      </c>
      <c r="T116" s="103" t="s">
        <v>133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134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108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98</v>
      </c>
      <c r="F118" s="206" t="s">
        <v>99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SUM(P119:P137)</f>
        <v>0</v>
      </c>
      <c r="Q118" s="211"/>
      <c r="R118" s="212">
        <f>SUM(R119:R137)</f>
        <v>0</v>
      </c>
      <c r="S118" s="211"/>
      <c r="T118" s="213">
        <f>SUM(T119:T137)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172</v>
      </c>
      <c r="AT118" s="215" t="s">
        <v>78</v>
      </c>
      <c r="AU118" s="215" t="s">
        <v>79</v>
      </c>
      <c r="AY118" s="214" t="s">
        <v>137</v>
      </c>
      <c r="BK118" s="216">
        <f>SUM(BK119:BK137)</f>
        <v>0</v>
      </c>
    </row>
    <row r="119" s="2" customFormat="1" ht="33" customHeight="1">
      <c r="A119" s="39"/>
      <c r="B119" s="40"/>
      <c r="C119" s="219" t="s">
        <v>21</v>
      </c>
      <c r="D119" s="219" t="s">
        <v>139</v>
      </c>
      <c r="E119" s="220" t="s">
        <v>1641</v>
      </c>
      <c r="F119" s="221" t="s">
        <v>1642</v>
      </c>
      <c r="G119" s="222" t="s">
        <v>290</v>
      </c>
      <c r="H119" s="223">
        <v>1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44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144</v>
      </c>
      <c r="AT119" s="230" t="s">
        <v>139</v>
      </c>
      <c r="AU119" s="230" t="s">
        <v>21</v>
      </c>
      <c r="AY119" s="18" t="s">
        <v>137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21</v>
      </c>
      <c r="BK119" s="231">
        <f>ROUND(I119*H119,2)</f>
        <v>0</v>
      </c>
      <c r="BL119" s="18" t="s">
        <v>144</v>
      </c>
      <c r="BM119" s="230" t="s">
        <v>88</v>
      </c>
    </row>
    <row r="120" s="2" customFormat="1">
      <c r="A120" s="39"/>
      <c r="B120" s="40"/>
      <c r="C120" s="41"/>
      <c r="D120" s="232" t="s">
        <v>146</v>
      </c>
      <c r="E120" s="41"/>
      <c r="F120" s="233" t="s">
        <v>1642</v>
      </c>
      <c r="G120" s="41"/>
      <c r="H120" s="41"/>
      <c r="I120" s="234"/>
      <c r="J120" s="41"/>
      <c r="K120" s="41"/>
      <c r="L120" s="45"/>
      <c r="M120" s="235"/>
      <c r="N120" s="236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146</v>
      </c>
      <c r="AU120" s="18" t="s">
        <v>21</v>
      </c>
    </row>
    <row r="121" s="2" customFormat="1" ht="16.5" customHeight="1">
      <c r="A121" s="39"/>
      <c r="B121" s="40"/>
      <c r="C121" s="219" t="s">
        <v>88</v>
      </c>
      <c r="D121" s="219" t="s">
        <v>139</v>
      </c>
      <c r="E121" s="220" t="s">
        <v>1643</v>
      </c>
      <c r="F121" s="221" t="s">
        <v>1644</v>
      </c>
      <c r="G121" s="222" t="s">
        <v>290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44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144</v>
      </c>
      <c r="AT121" s="230" t="s">
        <v>139</v>
      </c>
      <c r="AU121" s="230" t="s">
        <v>21</v>
      </c>
      <c r="AY121" s="18" t="s">
        <v>137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21</v>
      </c>
      <c r="BK121" s="231">
        <f>ROUND(I121*H121,2)</f>
        <v>0</v>
      </c>
      <c r="BL121" s="18" t="s">
        <v>144</v>
      </c>
      <c r="BM121" s="230" t="s">
        <v>144</v>
      </c>
    </row>
    <row r="122" s="2" customFormat="1">
      <c r="A122" s="39"/>
      <c r="B122" s="40"/>
      <c r="C122" s="41"/>
      <c r="D122" s="232" t="s">
        <v>146</v>
      </c>
      <c r="E122" s="41"/>
      <c r="F122" s="233" t="s">
        <v>1645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146</v>
      </c>
      <c r="AU122" s="18" t="s">
        <v>21</v>
      </c>
    </row>
    <row r="123" s="2" customFormat="1">
      <c r="A123" s="39"/>
      <c r="B123" s="40"/>
      <c r="C123" s="41"/>
      <c r="D123" s="232" t="s">
        <v>292</v>
      </c>
      <c r="E123" s="41"/>
      <c r="F123" s="271" t="s">
        <v>1646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292</v>
      </c>
      <c r="AU123" s="18" t="s">
        <v>21</v>
      </c>
    </row>
    <row r="124" s="2" customFormat="1" ht="16.5" customHeight="1">
      <c r="A124" s="39"/>
      <c r="B124" s="40"/>
      <c r="C124" s="219" t="s">
        <v>159</v>
      </c>
      <c r="D124" s="219" t="s">
        <v>139</v>
      </c>
      <c r="E124" s="220" t="s">
        <v>1647</v>
      </c>
      <c r="F124" s="221" t="s">
        <v>1648</v>
      </c>
      <c r="G124" s="222" t="s">
        <v>290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44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144</v>
      </c>
      <c r="AT124" s="230" t="s">
        <v>139</v>
      </c>
      <c r="AU124" s="230" t="s">
        <v>21</v>
      </c>
      <c r="AY124" s="18" t="s">
        <v>137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21</v>
      </c>
      <c r="BK124" s="231">
        <f>ROUND(I124*H124,2)</f>
        <v>0</v>
      </c>
      <c r="BL124" s="18" t="s">
        <v>144</v>
      </c>
      <c r="BM124" s="230" t="s">
        <v>180</v>
      </c>
    </row>
    <row r="125" s="2" customFormat="1">
      <c r="A125" s="39"/>
      <c r="B125" s="40"/>
      <c r="C125" s="41"/>
      <c r="D125" s="232" t="s">
        <v>146</v>
      </c>
      <c r="E125" s="41"/>
      <c r="F125" s="233" t="s">
        <v>1649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21</v>
      </c>
    </row>
    <row r="126" s="2" customFormat="1" ht="16.5" customHeight="1">
      <c r="A126" s="39"/>
      <c r="B126" s="40"/>
      <c r="C126" s="219" t="s">
        <v>144</v>
      </c>
      <c r="D126" s="219" t="s">
        <v>139</v>
      </c>
      <c r="E126" s="220" t="s">
        <v>1650</v>
      </c>
      <c r="F126" s="221" t="s">
        <v>1651</v>
      </c>
      <c r="G126" s="222" t="s">
        <v>290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44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144</v>
      </c>
      <c r="AT126" s="230" t="s">
        <v>139</v>
      </c>
      <c r="AU126" s="230" t="s">
        <v>21</v>
      </c>
      <c r="AY126" s="18" t="s">
        <v>137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21</v>
      </c>
      <c r="BK126" s="231">
        <f>ROUND(I126*H126,2)</f>
        <v>0</v>
      </c>
      <c r="BL126" s="18" t="s">
        <v>144</v>
      </c>
      <c r="BM126" s="230" t="s">
        <v>26</v>
      </c>
    </row>
    <row r="127" s="2" customFormat="1">
      <c r="A127" s="39"/>
      <c r="B127" s="40"/>
      <c r="C127" s="41"/>
      <c r="D127" s="232" t="s">
        <v>146</v>
      </c>
      <c r="E127" s="41"/>
      <c r="F127" s="233" t="s">
        <v>1652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21</v>
      </c>
    </row>
    <row r="128" s="2" customFormat="1" ht="16.5" customHeight="1">
      <c r="A128" s="39"/>
      <c r="B128" s="40"/>
      <c r="C128" s="219" t="s">
        <v>172</v>
      </c>
      <c r="D128" s="219" t="s">
        <v>139</v>
      </c>
      <c r="E128" s="220" t="s">
        <v>1653</v>
      </c>
      <c r="F128" s="221" t="s">
        <v>1654</v>
      </c>
      <c r="G128" s="222" t="s">
        <v>290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144</v>
      </c>
      <c r="AT128" s="230" t="s">
        <v>139</v>
      </c>
      <c r="AU128" s="230" t="s">
        <v>21</v>
      </c>
      <c r="AY128" s="18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21</v>
      </c>
      <c r="BK128" s="231">
        <f>ROUND(I128*H128,2)</f>
        <v>0</v>
      </c>
      <c r="BL128" s="18" t="s">
        <v>144</v>
      </c>
      <c r="BM128" s="230" t="s">
        <v>229</v>
      </c>
    </row>
    <row r="129" s="2" customFormat="1">
      <c r="A129" s="39"/>
      <c r="B129" s="40"/>
      <c r="C129" s="41"/>
      <c r="D129" s="232" t="s">
        <v>146</v>
      </c>
      <c r="E129" s="41"/>
      <c r="F129" s="233" t="s">
        <v>1655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146</v>
      </c>
      <c r="AU129" s="18" t="s">
        <v>21</v>
      </c>
    </row>
    <row r="130" s="2" customFormat="1" ht="16.5" customHeight="1">
      <c r="A130" s="39"/>
      <c r="B130" s="40"/>
      <c r="C130" s="219" t="s">
        <v>180</v>
      </c>
      <c r="D130" s="219" t="s">
        <v>139</v>
      </c>
      <c r="E130" s="220" t="s">
        <v>1656</v>
      </c>
      <c r="F130" s="221" t="s">
        <v>1657</v>
      </c>
      <c r="G130" s="222" t="s">
        <v>290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44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144</v>
      </c>
      <c r="AT130" s="230" t="s">
        <v>139</v>
      </c>
      <c r="AU130" s="230" t="s">
        <v>21</v>
      </c>
      <c r="AY130" s="18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21</v>
      </c>
      <c r="BK130" s="231">
        <f>ROUND(I130*H130,2)</f>
        <v>0</v>
      </c>
      <c r="BL130" s="18" t="s">
        <v>144</v>
      </c>
      <c r="BM130" s="230" t="s">
        <v>245</v>
      </c>
    </row>
    <row r="131" s="2" customFormat="1">
      <c r="A131" s="39"/>
      <c r="B131" s="40"/>
      <c r="C131" s="41"/>
      <c r="D131" s="232" t="s">
        <v>146</v>
      </c>
      <c r="E131" s="41"/>
      <c r="F131" s="233" t="s">
        <v>1657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21</v>
      </c>
    </row>
    <row r="132" s="2" customFormat="1" ht="24.15" customHeight="1">
      <c r="A132" s="39"/>
      <c r="B132" s="40"/>
      <c r="C132" s="219" t="s">
        <v>188</v>
      </c>
      <c r="D132" s="219" t="s">
        <v>139</v>
      </c>
      <c r="E132" s="220" t="s">
        <v>1658</v>
      </c>
      <c r="F132" s="221" t="s">
        <v>1659</v>
      </c>
      <c r="G132" s="222" t="s">
        <v>290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44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144</v>
      </c>
      <c r="AT132" s="230" t="s">
        <v>139</v>
      </c>
      <c r="AU132" s="230" t="s">
        <v>21</v>
      </c>
      <c r="AY132" s="18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21</v>
      </c>
      <c r="BK132" s="231">
        <f>ROUND(I132*H132,2)</f>
        <v>0</v>
      </c>
      <c r="BL132" s="18" t="s">
        <v>144</v>
      </c>
      <c r="BM132" s="230" t="s">
        <v>263</v>
      </c>
    </row>
    <row r="133" s="2" customFormat="1">
      <c r="A133" s="39"/>
      <c r="B133" s="40"/>
      <c r="C133" s="41"/>
      <c r="D133" s="232" t="s">
        <v>146</v>
      </c>
      <c r="E133" s="41"/>
      <c r="F133" s="233" t="s">
        <v>1660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21</v>
      </c>
    </row>
    <row r="134" s="2" customFormat="1" ht="24.15" customHeight="1">
      <c r="A134" s="39"/>
      <c r="B134" s="40"/>
      <c r="C134" s="219" t="s">
        <v>195</v>
      </c>
      <c r="D134" s="219" t="s">
        <v>139</v>
      </c>
      <c r="E134" s="220" t="s">
        <v>1661</v>
      </c>
      <c r="F134" s="221" t="s">
        <v>1662</v>
      </c>
      <c r="G134" s="222" t="s">
        <v>290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44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144</v>
      </c>
      <c r="AT134" s="230" t="s">
        <v>139</v>
      </c>
      <c r="AU134" s="230" t="s">
        <v>21</v>
      </c>
      <c r="AY134" s="18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21</v>
      </c>
      <c r="BK134" s="231">
        <f>ROUND(I134*H134,2)</f>
        <v>0</v>
      </c>
      <c r="BL134" s="18" t="s">
        <v>144</v>
      </c>
      <c r="BM134" s="230" t="s">
        <v>279</v>
      </c>
    </row>
    <row r="135" s="2" customFormat="1">
      <c r="A135" s="39"/>
      <c r="B135" s="40"/>
      <c r="C135" s="41"/>
      <c r="D135" s="232" t="s">
        <v>146</v>
      </c>
      <c r="E135" s="41"/>
      <c r="F135" s="233" t="s">
        <v>1663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21</v>
      </c>
    </row>
    <row r="136" s="2" customFormat="1" ht="16.5" customHeight="1">
      <c r="A136" s="39"/>
      <c r="B136" s="40"/>
      <c r="C136" s="219" t="s">
        <v>203</v>
      </c>
      <c r="D136" s="219" t="s">
        <v>139</v>
      </c>
      <c r="E136" s="220" t="s">
        <v>1664</v>
      </c>
      <c r="F136" s="221" t="s">
        <v>1665</v>
      </c>
      <c r="G136" s="222" t="s">
        <v>290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44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144</v>
      </c>
      <c r="AT136" s="230" t="s">
        <v>139</v>
      </c>
      <c r="AU136" s="230" t="s">
        <v>21</v>
      </c>
      <c r="AY136" s="18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21</v>
      </c>
      <c r="BK136" s="231">
        <f>ROUND(I136*H136,2)</f>
        <v>0</v>
      </c>
      <c r="BL136" s="18" t="s">
        <v>144</v>
      </c>
      <c r="BM136" s="230" t="s">
        <v>294</v>
      </c>
    </row>
    <row r="137" s="2" customFormat="1">
      <c r="A137" s="39"/>
      <c r="B137" s="40"/>
      <c r="C137" s="41"/>
      <c r="D137" s="232" t="s">
        <v>146</v>
      </c>
      <c r="E137" s="41"/>
      <c r="F137" s="233" t="s">
        <v>1666</v>
      </c>
      <c r="G137" s="41"/>
      <c r="H137" s="41"/>
      <c r="I137" s="234"/>
      <c r="J137" s="41"/>
      <c r="K137" s="41"/>
      <c r="L137" s="45"/>
      <c r="M137" s="293"/>
      <c r="N137" s="294"/>
      <c r="O137" s="295"/>
      <c r="P137" s="295"/>
      <c r="Q137" s="295"/>
      <c r="R137" s="295"/>
      <c r="S137" s="295"/>
      <c r="T137" s="29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21</v>
      </c>
    </row>
    <row r="138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3wuO18grSXdACVpJXPOQS1c7/J3xTBazGETL+HKcS/5TGvUJbFHzAqdsVY0B6oEaz8I9En0fl6ORfmyx1tzE6w==" hashValue="K1k7P/HImaKeqn7VR37D9mE3+643HrjhNuWEoVugmTD6wZxzLlz2vy5+fkGY3SQEJsy4ecg7grZqJbVnb54wLw==" algorithmName="SHA-512" password="CA9C"/>
  <autoFilter ref="C116:K13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ASUS\Alena</dc:creator>
  <cp:lastModifiedBy>ASUS\Alena</cp:lastModifiedBy>
  <dcterms:created xsi:type="dcterms:W3CDTF">2025-08-11T20:32:20Z</dcterms:created>
  <dcterms:modified xsi:type="dcterms:W3CDTF">2025-08-11T20:32:27Z</dcterms:modified>
</cp:coreProperties>
</file>